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codeName="ThisWorkbook"/>
  <mc:AlternateContent xmlns:mc="http://schemas.openxmlformats.org/markup-compatibility/2006">
    <mc:Choice Requires="x15">
      <x15ac:absPath xmlns:x15ac="http://schemas.microsoft.com/office/spreadsheetml/2010/11/ac" url="D:\Data kerja\aldi\Untuk New WFM\Warisan\Roster Rangka\2025\"/>
    </mc:Choice>
  </mc:AlternateContent>
  <xr:revisionPtr revIDLastSave="0" documentId="13_ncr:1_{8EFAB526-7DF6-4DB8-AC98-58FC79F12EB1}" xr6:coauthVersionLast="47" xr6:coauthVersionMax="47" xr10:uidLastSave="{00000000-0000-0000-0000-000000000000}"/>
  <bookViews>
    <workbookView xWindow="-108" yWindow="-108" windowWidth="23256" windowHeight="13176" tabRatio="801" xr2:uid="{00000000-000D-0000-FFFF-FFFF00000000}"/>
  </bookViews>
  <sheets>
    <sheet name="ROOSTER FULL AGENT" sheetId="8" r:id="rId1"/>
    <sheet name="Roster Tier2" sheetId="21" r:id="rId2"/>
    <sheet name="Agent Sosmed" sheetId="3" r:id="rId3"/>
    <sheet name="Tik-Tiok" sheetId="18" r:id="rId4"/>
    <sheet name="EMAIL" sheetId="4" r:id="rId5"/>
    <sheet name="LIVE CHAT" sheetId="17" r:id="rId6"/>
    <sheet name="Data Agnet Call" sheetId="1" r:id="rId7"/>
    <sheet name="Agent WA" sheetId="2" r:id="rId8"/>
    <sheet name="TL" sheetId="7" r:id="rId9"/>
    <sheet name="Sheet2" sheetId="20" r:id="rId10"/>
    <sheet name="Jadwal QC dan TL" sheetId="19" r:id="rId11"/>
    <sheet name="Sheet1" sheetId="16"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s>
  <definedNames>
    <definedName name="\___C__D_2___L_">[1]A!#REF!</definedName>
    <definedName name="\___L__END__D_3">[1]A!#REF!</definedName>
    <definedName name="\C">'[2]Income Statement'!#REF!</definedName>
    <definedName name="\E">'[2]Income Statement'!#REF!</definedName>
    <definedName name="\F">#REF!</definedName>
    <definedName name="\I">#REF!</definedName>
    <definedName name="\M">#REF!</definedName>
    <definedName name="\N">#REF!</definedName>
    <definedName name="\P">'[2]Income Statement'!#REF!</definedName>
    <definedName name="\T">'[2]Income Statement'!#REF!</definedName>
    <definedName name="______CGR34">'[2]Income Statement'!#REF!</definedName>
    <definedName name="______CGR4">'[2]Income Statement'!#REF!</definedName>
    <definedName name="______DAT1">[3]original!#REF!</definedName>
    <definedName name="______DAT10">#REF!</definedName>
    <definedName name="______DAT14">[3]original!#REF!</definedName>
    <definedName name="______DAT2">[4]Sheet1!#REF!</definedName>
    <definedName name="______DAT3">#REF!</definedName>
    <definedName name="______DAT4">[5]Master!#REF!</definedName>
    <definedName name="______DAT5">[5]Master!#REF!</definedName>
    <definedName name="______DAT6">[4]Sheet1!#REF!</definedName>
    <definedName name="______DAT7">[4]Sheet1!#REF!</definedName>
    <definedName name="______DAT8">[3]original!#REF!</definedName>
    <definedName name="______DAT9">#REF!</definedName>
    <definedName name="______OCF34">#REF!</definedName>
    <definedName name="______OCF4">#REF!</definedName>
    <definedName name="_____CGR34">'[6]Income Statement'!#REF!</definedName>
    <definedName name="_____CGR4">'[6]Income Statement'!#REF!</definedName>
    <definedName name="_____DAT1">'[7]FA sd APRIL 07'!#REF!</definedName>
    <definedName name="_____DAT10">#REF!</definedName>
    <definedName name="_____DAT11">'[7]FA sd APRIL 07'!#REF!</definedName>
    <definedName name="_____DAT12">'[7]FA sd APRIL 07'!#REF!</definedName>
    <definedName name="_____DAT14">[8]original!#REF!</definedName>
    <definedName name="_____DAT15">#REF!</definedName>
    <definedName name="_____DAT16">'[7]FA sd APRIL 07'!#REF!</definedName>
    <definedName name="_____DAT2">[4]Sheet1!#REF!</definedName>
    <definedName name="_____DAT3">#REF!</definedName>
    <definedName name="_____DAT4">[5]Master!#REF!</definedName>
    <definedName name="_____DAT5">[9]ALL!#REF!</definedName>
    <definedName name="_____DAT6">[9]ALL!#REF!</definedName>
    <definedName name="_____DAT7">'[7]FA sd APRIL 07'!#REF!</definedName>
    <definedName name="_____DAT8">'[7]FA sd APRIL 07'!#REF!</definedName>
    <definedName name="_____DAT9">#REF!</definedName>
    <definedName name="_____OCF34">#REF!</definedName>
    <definedName name="_____OCF4">#REF!</definedName>
    <definedName name="_____PI2">[10]OLAH!$Q$54:$Q$99</definedName>
    <definedName name="_____TRM2">[10]OLAH!$L$54:$L$99</definedName>
    <definedName name="____C__D_2___L_">[1]A!#REF!</definedName>
    <definedName name="____CGR34">'[2]Income Statement'!#REF!</definedName>
    <definedName name="____CGR4">'[2]Income Statement'!#REF!</definedName>
    <definedName name="____DAT1">[11]original!#REF!</definedName>
    <definedName name="____DAT10">#REF!</definedName>
    <definedName name="____DAT13">#REF!</definedName>
    <definedName name="____DAT14">[11]original!#REF!</definedName>
    <definedName name="____DAT2">[12]Sheet1!#REF!</definedName>
    <definedName name="____DAT3">#REF!</definedName>
    <definedName name="____DAT4">[5]Master!#REF!</definedName>
    <definedName name="____DAT5">[5]Master!#REF!</definedName>
    <definedName name="____DAT6">[12]Sheet1!#REF!</definedName>
    <definedName name="____DAT7">[12]Sheet1!#REF!</definedName>
    <definedName name="____DAT8">[11]original!#REF!</definedName>
    <definedName name="____DAT9">#REF!</definedName>
    <definedName name="____L__END__D_3">[1]A!#REF!</definedName>
    <definedName name="____OCF34">#REF!</definedName>
    <definedName name="____OCF4">#REF!</definedName>
    <definedName name="___CGR34">'[2]Income Statement'!#REF!</definedName>
    <definedName name="___CGR4">'[2]Income Statement'!#REF!</definedName>
    <definedName name="___DAT1">[13]original!#REF!</definedName>
    <definedName name="___DAT10">#REF!</definedName>
    <definedName name="___DAT11">'[14]FA sd APRIL 07'!#REF!</definedName>
    <definedName name="___DAT12">'[14]FA sd APRIL 07'!#REF!</definedName>
    <definedName name="___DAT13">#REF!</definedName>
    <definedName name="___DAT14">[13]original!#REF!</definedName>
    <definedName name="___DAT15">#REF!</definedName>
    <definedName name="___DAT16">'[14]FA sd APRIL 07'!#REF!</definedName>
    <definedName name="___DAT2">[4]Sheet1!#REF!</definedName>
    <definedName name="___DAT3">#REF!</definedName>
    <definedName name="___DAT4">[5]Master!#REF!</definedName>
    <definedName name="___DAT5">[5]Master!#REF!</definedName>
    <definedName name="___DAT6">[4]Sheet1!#REF!</definedName>
    <definedName name="___DAT7">[4]Sheet1!#REF!</definedName>
    <definedName name="___DAT8">[13]original!#REF!</definedName>
    <definedName name="___DAT9">#REF!</definedName>
    <definedName name="___OCF34">#REF!</definedName>
    <definedName name="___OCF4">#REF!</definedName>
    <definedName name="___PI2">[15]OLAH!$Q$54:$Q$99</definedName>
    <definedName name="___TRM2">[15]OLAH!$L$54:$L$99</definedName>
    <definedName name="__CGR34">'[2]Income Statement'!#REF!</definedName>
    <definedName name="__CGR4">'[2]Income Statement'!#REF!</definedName>
    <definedName name="__DAT1">[3]original!#REF!</definedName>
    <definedName name="__DAT10">#REF!</definedName>
    <definedName name="__DAT11">'[7]FA sd APRIL 07'!#REF!</definedName>
    <definedName name="__DAT12">'[7]FA sd APRIL 07'!#REF!</definedName>
    <definedName name="__DAT13">#REF!</definedName>
    <definedName name="__DAT14">[3]original!#REF!</definedName>
    <definedName name="__DAT15">#REF!</definedName>
    <definedName name="__DAT16">'[7]FA sd APRIL 07'!#REF!</definedName>
    <definedName name="__DAT2">[4]Sheet1!#REF!</definedName>
    <definedName name="__DAT3">#REF!</definedName>
    <definedName name="__DAT4">[5]Master!#REF!</definedName>
    <definedName name="__DAT5">[5]Master!#REF!</definedName>
    <definedName name="__DAT6">[4]Sheet1!#REF!</definedName>
    <definedName name="__DAT7">[4]Sheet1!#REF!</definedName>
    <definedName name="__DAT8">[3]original!#REF!</definedName>
    <definedName name="__DAT9">#REF!</definedName>
    <definedName name="__OCF34">#REF!</definedName>
    <definedName name="__OCF4">#REF!</definedName>
    <definedName name="__PI2">[15]OLAH!$Q$54:$Q$99</definedName>
    <definedName name="__TRM2">[15]OLAH!$L$54:$L$99</definedName>
    <definedName name="__ZZ77">#REF!</definedName>
    <definedName name="__ZZ8">#REF!</definedName>
    <definedName name="_14_09_2010">#REF!</definedName>
    <definedName name="_C">'[6]Income Statement'!#REF!</definedName>
    <definedName name="_C_END__R___D_2">[1]A!#REF!</definedName>
    <definedName name="_CGR34">'[2]Income Statement'!#REF!</definedName>
    <definedName name="_CGR4">'[2]Income Statement'!#REF!</definedName>
    <definedName name="_D_5__L_">[1]A!#REF!</definedName>
    <definedName name="_DAT1">[3]original!#REF!</definedName>
    <definedName name="_DAT10">#REF!</definedName>
    <definedName name="_DAT11">'[7]FA sd APRIL 07'!#REF!</definedName>
    <definedName name="_DAT12">'[7]FA sd APRIL 07'!#REF!</definedName>
    <definedName name="_DAT13">#REF!</definedName>
    <definedName name="_DAT14">[3]original!#REF!</definedName>
    <definedName name="_DAT15">#REF!</definedName>
    <definedName name="_DAT16">'[7]FA sd APRIL 07'!#REF!</definedName>
    <definedName name="_DAT2">[4]Sheet1!#REF!</definedName>
    <definedName name="_DAT3">#REF!</definedName>
    <definedName name="_DAT4">[5]Master!#REF!</definedName>
    <definedName name="_DAT5">[5]Master!#REF!</definedName>
    <definedName name="_DAT6">[4]Sheet1!#REF!</definedName>
    <definedName name="_DAT7">[4]Sheet1!#REF!</definedName>
    <definedName name="_DAT8">[3]original!#REF!</definedName>
    <definedName name="_DAT9">#REF!</definedName>
    <definedName name="_E">'[6]Income Statement'!#REF!</definedName>
    <definedName name="_F">#REF!</definedName>
    <definedName name="_Fill" hidden="1">#REF!</definedName>
    <definedName name="_xlnm._FilterDatabase" localSheetId="0" hidden="1">'ROOSTER FULL AGENT'!$A$9:$AP$145</definedName>
    <definedName name="_gf2" hidden="1">{"'Income Statement'!$A$1:$L$32"}</definedName>
    <definedName name="_I">#REF!</definedName>
    <definedName name="_Key1" hidden="1">'[16]BODP-16KOLOM'!#REF!</definedName>
    <definedName name="_M">#REF!</definedName>
    <definedName name="_N">#REF!</definedName>
    <definedName name="_OCF34">#REF!</definedName>
    <definedName name="_OCF4">#REF!</definedName>
    <definedName name="_Order1" hidden="1">255</definedName>
    <definedName name="_P">'[6]Income Statement'!#REF!</definedName>
    <definedName name="_RF_0__END__R__">[1]A!#REF!</definedName>
    <definedName name="_Sort" hidden="1">'[16]BODP-16KOLOM'!#REF!</definedName>
    <definedName name="_SUM__U_2_._END">[1]A!#REF!</definedName>
    <definedName name="_T">'[6]Income Statement'!#REF!</definedName>
    <definedName name="_WIR_D__\___C__">[1]A!#REF!</definedName>
    <definedName name="_WIR_D______C__">[1]A!#REF!</definedName>
    <definedName name="_WIR_D_3___R_\_">[1]A!#REF!</definedName>
    <definedName name="_WIR_D_3___R___">[1]A!#REF!</definedName>
    <definedName name="_ZZ77">#REF!</definedName>
    <definedName name="_ZZ8">#REF!</definedName>
    <definedName name="A" hidden="1">{"'Income Statement'!$A$1:$L$32"}</definedName>
    <definedName name="aaa">'[17]Altman Z Score'!#REF!</definedName>
    <definedName name="aaaaaaaaaaa">[3]original!#REF!</definedName>
    <definedName name="aaaaaaaaaaaaaaaaaaaaa">#REF!</definedName>
    <definedName name="aah" hidden="1">{"'Income Statement'!$A$1:$L$32"}</definedName>
    <definedName name="ad" hidden="1">{"'Income Statement'!$A$1:$L$32"}</definedName>
    <definedName name="ADVCANCEL1">[18]UNIT1!$U$1:$U$65536</definedName>
    <definedName name="ADVCANCEL2">[18]UNIT2!$U$1:$U$65536</definedName>
    <definedName name="ADVCANCEL4">[19]TSR!$U$1:$U$65536</definedName>
    <definedName name="ADVCANCEL5">[19]UNIT3!$U$1:$U$65536</definedName>
    <definedName name="ADVCANCEL6">[19]UNIT4!$U$1:$U$65536</definedName>
    <definedName name="ADVCANCELB">[20]BOY!$U$1:$U$65536</definedName>
    <definedName name="ADVCANCELI">[20]ISI!$U$1:$U$65536</definedName>
    <definedName name="ADVDSRNB1">'[19]NB UNIT1'!$K$1:$K$65536</definedName>
    <definedName name="ADVDSRNB2">'[18]NB UNIT2'!$K$1:$K$65536</definedName>
    <definedName name="ADVDSRNB3">'[19]NB AE'!$K$1:$K$65536</definedName>
    <definedName name="ADVDSRNB4">'[19]NB TSR'!$K$1:$K$65536</definedName>
    <definedName name="ADVDSRNB5">'[19]NB UNIT3'!$K$1:$K$65536</definedName>
    <definedName name="ADVDSRNB6">'[19]NB UNIT4'!$K$1:$K$65536</definedName>
    <definedName name="ADVDSRNB8">'[19]NB TELE'!$K$1:$K$65536</definedName>
    <definedName name="ADVDSRNBB">'[20]NB BOY'!$K$1:$K$65536</definedName>
    <definedName name="ADVDSRNBI">'[20]NB ISI'!$K$1:$K$65536</definedName>
    <definedName name="ADVDSRPI1">[19]UNIT1!$S$1:$S$65536</definedName>
    <definedName name="ADVDSRPI2">[18]UNIT2!$S$1:$S$65536</definedName>
    <definedName name="ADVDSRPI4">[19]TSR!$S$1:$S$65536</definedName>
    <definedName name="ADVDSRPI5">[19]UNIT3!$S$1:$S$65536</definedName>
    <definedName name="ADVDSRPI6">[19]UNIT4!$S$1:$S$65536</definedName>
    <definedName name="ADVDSRPI7">[19]AE!$S$1:$S$65536</definedName>
    <definedName name="ADVDSRPIB">[20]BOY!$S$1:$S$65536</definedName>
    <definedName name="ADVDSRPII">[20]ISI!$S$1:$S$65536</definedName>
    <definedName name="ADVNB1">'[19]NB UNIT1'!$I$1:$I$65536</definedName>
    <definedName name="ADVNB2">'[18]NB UNIT2'!$I$1:$I$65536</definedName>
    <definedName name="ADVNB3">'[19]NB AE'!$I$1:$I$65536</definedName>
    <definedName name="ADVNB4">'[19]NB TSR'!$I$1:$I$65536</definedName>
    <definedName name="ADVNB5">'[19]NB UNIT3'!$I$1:$I$65536</definedName>
    <definedName name="ADVNB6">'[19]NB UNIT4'!$I$1:$I$65536</definedName>
    <definedName name="ADVNB8">'[19]NB TELE'!$I$1:$I$65536</definedName>
    <definedName name="ADVNBB">'[20]NB BOY'!$I$1:$I$65536</definedName>
    <definedName name="ADVNBI">'[20]NB ISI'!$I$1:$I$65536</definedName>
    <definedName name="ADVOH1">[19]UNIT1!$P$1:$P$65536</definedName>
    <definedName name="ADVOH2">[18]UNIT2!$P$1:$P$65536</definedName>
    <definedName name="ADVOH4">[19]TSR!$P$1:$P$65536</definedName>
    <definedName name="ADVOH5">[19]UNIT3!$P$1:$P$65536</definedName>
    <definedName name="ADVOH6">[19]UNIT4!$P$1:$P$65536</definedName>
    <definedName name="ADVOH7">[19]AE!$P$1:$P$65536</definedName>
    <definedName name="ADVOHB">[20]BOY!$P$1:$P$65536</definedName>
    <definedName name="ADVOHI">[20]ISI!$P$1:$P$65536</definedName>
    <definedName name="APPROVEDCARD">#REF!</definedName>
    <definedName name="AREL_1005" hidden="1">{"'Income Statement'!$A$1:$L$32"}</definedName>
    <definedName name="AS" hidden="1">{"'Income Statement'!$A$1:$L$32"}</definedName>
    <definedName name="asas" hidden="1">{"'Income Statement'!$A$1:$L$32"}</definedName>
    <definedName name="ASU" hidden="1">{"'Income Statement'!$A$1:$L$32"}</definedName>
    <definedName name="ASUS" hidden="1">{"'Income Statement'!$A$1:$L$32"}</definedName>
    <definedName name="b" hidden="1">{"'Income Statement'!$A$1:$L$32"}</definedName>
    <definedName name="bgdhfdagdra" hidden="1">{"'Income Statement'!$A$1:$L$32"}</definedName>
    <definedName name="BUSER">'[19]NB AE'!$A:$IV</definedName>
    <definedName name="capex" hidden="1">{"'Income Statement'!$A$1:$L$32"}</definedName>
    <definedName name="cdfButton_Click">[21]!cdfButton_Click</definedName>
    <definedName name="CF">'[22]Income Statement'!#REF!</definedName>
    <definedName name="CGRTIT">'[2]Income Statement'!#REF!</definedName>
    <definedName name="cpk_Area_Style_Click">[21]!cpk_Area_Style_Click</definedName>
    <definedName name="cpk_Change_LSL_Click">[21]!cpk_Change_LSL_Click</definedName>
    <definedName name="cpk_Change_USL_Click">[21]!cpk_Change_USL_Click</definedName>
    <definedName name="cpk_Line_Style_Click">[21]!cpk_Line_Style_Click</definedName>
    <definedName name="cpk_No_LSL_Click">[21]!cpk_No_LSL_Click</definedName>
    <definedName name="cpk_No_USL_Click">[21]!cpk_No_USL_Click</definedName>
    <definedName name="cpk_Res_Spinner_Click">[21]!cpk_Res_Spinner_Click</definedName>
    <definedName name="cpkButton_Click">[21]!cpkButton_Click</definedName>
    <definedName name="d" hidden="1">{"'Income Statement'!$A$1:$L$32"}</definedName>
    <definedName name="dad">[21]!dad</definedName>
    <definedName name="DATA1">[15]OLAH!$A$2:$T$51</definedName>
    <definedName name="DATA2">[15]OLAH!$A$54:$T$99</definedName>
    <definedName name="DATA3">[15]OLAH!$C$2:$T$51</definedName>
    <definedName name="DATA4">[15]OLAH!$C$54:$T$99</definedName>
    <definedName name="_xlnm.Database">#REF!</definedName>
    <definedName name="date">'[23]report by WA'!$R$1:$R$24</definedName>
    <definedName name="dd">[21]!dd</definedName>
    <definedName name="ddd">'[24]Income Statement'!#REF!</definedName>
    <definedName name="DET">#REF!</definedName>
    <definedName name="Diagram_Back_Click">[21]!Diagram_Back_Click</definedName>
    <definedName name="Diagram_Finish_Click">[21]!Diagram_Finish_Click</definedName>
    <definedName name="Diagrams_Dialog_Constructor">[21]!Diagrams_Dialog_Constructor</definedName>
    <definedName name="ds" hidden="1">{"'Income Statement'!$A$1:$L$32"}</definedName>
    <definedName name="dsa" hidden="1">{"'Income Statement'!$A$1:$L$32"}</definedName>
    <definedName name="DSRNB1">'[19]NB UNIT1'!$J$1:$J$65536</definedName>
    <definedName name="DSRNB2">'[18]NB UNIT2'!$J$1:$J$65536</definedName>
    <definedName name="DSRNB3">'[19]NB AE'!$J$1:$J$65536</definedName>
    <definedName name="DSRNB4">'[19]NB TSR'!$J$1:$J$65536</definedName>
    <definedName name="DSRNB5">'[19]NB UNIT3'!$J$1:$J$65536</definedName>
    <definedName name="DSRNB6">'[19]NB UNIT4'!$J$1:$J$65536</definedName>
    <definedName name="DSRNB8">'[19]NB TELE'!$J$1:$J$65536</definedName>
    <definedName name="DSRNBB">'[20]NB BOY'!$J$1:$J$65536</definedName>
    <definedName name="DSRNBI">'[20]NB ISI'!$J$1:$J$65536</definedName>
    <definedName name="DSRPI1">[19]UNIT1!$Q$1:$Q$65536</definedName>
    <definedName name="DSRPI2">[18]UNIT2!$Q$1:$Q$65536</definedName>
    <definedName name="DSRPI4">[19]TSR!$Q$1:$Q$65536</definedName>
    <definedName name="DSRPI5">[19]UNIT3!$Q$1:$Q$65536</definedName>
    <definedName name="DSRPI6">[19]UNIT4!$Q$1:$Q$65536</definedName>
    <definedName name="DSRPI7">[19]AE!$Q$1:$Q$65536</definedName>
    <definedName name="DSRPIB">[20]BOY!$Q$1:$Q$65536</definedName>
    <definedName name="DSRPII">[20]ISI!$Q$1:$Q$65536</definedName>
    <definedName name="DSRSN1">[19]UNIT1!$R$1:$R$65536</definedName>
    <definedName name="DSRSN2">[18]UNIT2!$R$1:$R$65536</definedName>
    <definedName name="DSRSN4">[19]TSR!$R$1:$R$65536</definedName>
    <definedName name="DSRSN5">[19]UNIT3!$R$1:$R$65536</definedName>
    <definedName name="DSRSN6">[19]UNIT4!$R$1:$R$65536</definedName>
    <definedName name="DSRSN7">[19]AE!$R$1:$R$65536</definedName>
    <definedName name="DSRSNB">[20]BOY!$R$1:$R$65536</definedName>
    <definedName name="DSRSNI">[20]ISI!$R$1:$R$65536</definedName>
    <definedName name="DUDUK">#REF!</definedName>
    <definedName name="e" hidden="1">{"'Income Statement'!$A$1:$L$32"}</definedName>
    <definedName name="eksisting">'[25]Income Statement'!#REF!</definedName>
    <definedName name="ertert" hidden="1">{"'Income Statement'!$A$1:$L$32"}</definedName>
    <definedName name="Excel_BuiltIn_Database">#REF!</definedName>
    <definedName name="Excel_BuiltIn_Print_Area">#REF!</definedName>
    <definedName name="Excel_BuiltIn_Print_Titles">#REF!</definedName>
    <definedName name="f" hidden="1">{"'Income Statement'!$A$1:$L$32"}</definedName>
    <definedName name="fg" hidden="1">{"'Income Statement'!$A$1:$L$32"}</definedName>
    <definedName name="g" hidden="1">{"'Income Statement'!$A$1:$L$32"}</definedName>
    <definedName name="G_1">{"'Income Statement'!$A$1:$L$32"}</definedName>
    <definedName name="G_2">{"'Income Statement'!$A$1:$L$32"}</definedName>
    <definedName name="g_Cancel_Chart">[21]!g_Cancel_Chart</definedName>
    <definedName name="gf" hidden="1">{"'Income Statement'!$A$1:$L$32"}</definedName>
    <definedName name="ghg" hidden="1">{"'Income Statement'!$A$1:$L$32"}</definedName>
    <definedName name="gjkfguiy" hidden="1">{"'Income Statement'!$A$1:$L$32"}</definedName>
    <definedName name="hdh">'[26]Income Statement'!#REF!</definedName>
    <definedName name="Height">16</definedName>
    <definedName name="hg" hidden="1">{"'Income Statement'!$A$1:$L$32"}</definedName>
    <definedName name="hh">'[24]Income Statement'!#REF!</definedName>
    <definedName name="hie">[1]A!#REF!</definedName>
    <definedName name="hist_Back_Click">[21]!hist_Back_Click</definedName>
    <definedName name="hist_Save_Defaults">[21]!hist_Save_Defaults</definedName>
    <definedName name="histButton_Click">[21]!histButton_Click</definedName>
    <definedName name="HTML_CodePage" hidden="1">1252</definedName>
    <definedName name="HTML_Control" hidden="1">{"'Income Statement'!$A$1:$L$32"}</definedName>
    <definedName name="HTML_Description" hidden="1">""</definedName>
    <definedName name="HTML_Email" hidden="1">""</definedName>
    <definedName name="HTML_Header" hidden="1">"Customer Financial Analysis"</definedName>
    <definedName name="HTML_LastUpdate" hidden="1">"4/19/99"</definedName>
    <definedName name="HTML_LineAfter" hidden="1">FALSE</definedName>
    <definedName name="HTML_LineBefore" hidden="1">FALSE</definedName>
    <definedName name="HTML_Name" hidden="1">"Terry Callahan"</definedName>
    <definedName name="HTML_OBDlg2" hidden="1">TRUE</definedName>
    <definedName name="HTML_OBDlg4" hidden="1">TRUE</definedName>
    <definedName name="HTML_OS" hidden="1">0</definedName>
    <definedName name="HTML_PathFile" hidden="1">"C:\My Documents\EXCEL\crf spread Income Statement.htm"</definedName>
    <definedName name="HTML_Title" hidden="1">"Credit Research Foundation"</definedName>
    <definedName name="I">'[22]Income Statement'!#REF!</definedName>
    <definedName name="INCTIT">'[2]Income Statement'!#REF!</definedName>
    <definedName name="inna" hidden="1">'[27]BODP-16KOLOM'!#REF!</definedName>
    <definedName name="IS" hidden="1">{"'Income Statement'!$A$1:$L$32"}</definedName>
    <definedName name="j" hidden="1">{"'Income Statement'!$A$1:$L$32"}</definedName>
    <definedName name="jadwal">#REF!</definedName>
    <definedName name="jh" hidden="1">{"'Income Statement'!$A$1:$L$32"}</definedName>
    <definedName name="k">'[26]Income Statement'!#REF!</definedName>
    <definedName name="klk" hidden="1">{"'Income Statement'!$A$1:$L$32"}</definedName>
    <definedName name="KOMP">'[28]Altman Z Score'!#REF!</definedName>
    <definedName name="l" hidden="1">{"'Income Statement'!$A$1:$L$32"}</definedName>
    <definedName name="m" hidden="1">{"'Income Statement'!$A$1:$L$32"}</definedName>
    <definedName name="MB" hidden="1">{"'Income Statement'!$A$1:$L$32"}</definedName>
    <definedName name="MSTPI1">[19]UNIT1!$H$1:$H$65536</definedName>
    <definedName name="MSTPI2">[18]UNIT2!$H$1:$H$65536</definedName>
    <definedName name="MSTPI3">[19]AE!$H$1:$H$65536</definedName>
    <definedName name="MSTPI4">[19]TSR!$H$1:$H$65536</definedName>
    <definedName name="MSTPI5">[19]UNIT3!$H$1:$H$65536</definedName>
    <definedName name="MSTPI6">[19]UNIT4!$H$1:$H$65536</definedName>
    <definedName name="MSTPIB">[20]BOY!$H$1:$H$65536</definedName>
    <definedName name="MSTPII">[20]ISI!$H$1:$H$65536</definedName>
    <definedName name="n" hidden="1">{"'Income Statement'!$A$1:$L$32"}</definedName>
    <definedName name="NBOH1">'[19]NB UNIT1'!$H$1:$H$65536</definedName>
    <definedName name="NBOH2">'[18]NB UNIT2'!$H$1:$H$65536</definedName>
    <definedName name="NBOH3">'[19]NB AE'!$H$1:$H$65536</definedName>
    <definedName name="NBOH4">'[19]NB TSR'!$H$1:$H$65536</definedName>
    <definedName name="NBOH5">'[19]NB UNIT3'!$H$1:$H$65536</definedName>
    <definedName name="NBOH6">'[19]NB UNIT4'!$H$1:$H$65536</definedName>
    <definedName name="NBOH8">'[19]NB TELE'!$H$1:$H$65536</definedName>
    <definedName name="NBOHB">'[20]NB BOY'!$H$1:$H$65536</definedName>
    <definedName name="NBOHI">'[20]NB ISI'!$H$1:$H$65536</definedName>
    <definedName name="NBUNIT1">'[19]NB UNIT1'!$A:$IV</definedName>
    <definedName name="NBUNIT2">'[18]NB UNIT2'!$A:$IV</definedName>
    <definedName name="NBUNIT3">'[19]NB AE'!$A:$IV</definedName>
    <definedName name="NBUNIT4">'[19]NB TSR'!$A:$IV</definedName>
    <definedName name="NBUNIT5">'[19]NB UNIT3'!$A:$IV</definedName>
    <definedName name="NBUNIT6">'[19]NB UNIT4'!$A:$IV</definedName>
    <definedName name="NBUNIT8">'[19]NB TELE'!$A:$IV</definedName>
    <definedName name="NBUNITB">'[20]NB BOY'!$A:$IV</definedName>
    <definedName name="NBUNITI">'[20]NB ISI'!$A:$IV</definedName>
    <definedName name="NERFINAL">[29]Sheet1!$A$1:$C$1</definedName>
    <definedName name="nerfinali">[29]Sheet1!$B$2:$B$588</definedName>
    <definedName name="o" hidden="1">{"'Income Statement'!$A$1:$L$32"}</definedName>
    <definedName name="OCC">#REF!</definedName>
    <definedName name="OCFTIT">#REF!</definedName>
    <definedName name="oo">'[30]Altman Z Score'!#REF!</definedName>
    <definedName name="op" hidden="1">{"'Income Statement'!$A$1:$L$32"}</definedName>
    <definedName name="OPCTIT">'[2]Operating Cycle'!#REF!</definedName>
    <definedName name="p" hidden="1">{"'Income Statement'!$A$1:$L$32"}</definedName>
    <definedName name="par_2DwCum_Click">[21]!par_2DwCum_Click</definedName>
    <definedName name="par_2DwoCum_Click">[21]!par_2DwoCum_Click</definedName>
    <definedName name="par_3DwoCum_Click">[21]!par_3DwoCum_Click</definedName>
    <definedName name="par_Ascend_Click">[21]!par_Ascend_Click</definedName>
    <definedName name="par_Back_Click">[21]!par_Back_Click</definedName>
    <definedName name="par_Descend_Click">[21]!par_Descend_Click</definedName>
    <definedName name="par_First_Row_Click">[21]!par_First_Row_Click</definedName>
    <definedName name="par_Save_Defaults">[21]!par_Save_Defaults</definedName>
    <definedName name="parButton_Click">[21]!parButton_Click</definedName>
    <definedName name="ParetoBaseCell">#REF!</definedName>
    <definedName name="PBLN">[15]OLAH!$J$2:$J$51</definedName>
    <definedName name="PBLN2">[15]OLAH!$J$54:$J$99</definedName>
    <definedName name="PD">#REF!</definedName>
    <definedName name="ph" hidden="1">{"'Income Statement'!$A$1:$L$32"}</definedName>
    <definedName name="PI">[15]OLAH!$Q$2:$Q$51</definedName>
    <definedName name="PICANCEL1">[18]UNIT1!$T$1:$T$65536</definedName>
    <definedName name="PICANCEL2">[18]UNIT2!$T$1:$T$65536</definedName>
    <definedName name="PICANCEL4">[19]TSR!$T$1:$T$65536</definedName>
    <definedName name="PICANCEL5">[19]UNIT3!$T$1:$T$65536</definedName>
    <definedName name="PICANCEL6">[19]UNIT4!$T$1:$T$65536</definedName>
    <definedName name="PICANCELB">[20]BOY!$T$1:$T$65536</definedName>
    <definedName name="PICANCELI">[20]ISI!$T$1:$T$65536</definedName>
    <definedName name="PILAR_1_ALL">#REF!</definedName>
    <definedName name="PIOH1">[19]UNIT1!$N$1:$N$65536</definedName>
    <definedName name="PIOH2">[18]UNIT2!$N$1:$N$65536</definedName>
    <definedName name="PIOH4">[19]TSR!$N$1:$N$65536</definedName>
    <definedName name="PIOH5">[19]UNIT3!$N$1:$N$65536</definedName>
    <definedName name="PIOH6">[19]UNIT4!$N$1:$N$65536</definedName>
    <definedName name="PIOH7">[19]AE!$N$1:$N$65536</definedName>
    <definedName name="PIOHB">[20]BOY!$N$1:$N$65536</definedName>
    <definedName name="PIOHI">[20]ISI!$N$1:$N$65536</definedName>
    <definedName name="PO">#REF!</definedName>
    <definedName name="ppd">'[18]NB UNIT2'!$J$1:$J$65536</definedName>
    <definedName name="_xlnm.Print_Area">#REF!</definedName>
    <definedName name="PRINT_AREA_MI">#REF!</definedName>
    <definedName name="_xlnm.Print_Titles">#REF!</definedName>
    <definedName name="PRINT_TITLES_MI">#REF!</definedName>
    <definedName name="PrintArea">#REF!</definedName>
    <definedName name="PROGTARIKTUNAI">#REF!</definedName>
    <definedName name="PS">#REF!</definedName>
    <definedName name="PTHN">[15]OLAH!$K$2:$K$51</definedName>
    <definedName name="PTHN2">[15]OLAH!$K$54:$K$99</definedName>
    <definedName name="q" hidden="1">{"'Income Statement'!$A$1:$L$32"}</definedName>
    <definedName name="Report">#REF!</definedName>
    <definedName name="Results">#REF!</definedName>
    <definedName name="S">'[31]Income Statement'!#REF!</definedName>
    <definedName name="scat_Back_Click">[21]!scat_Back_Click</definedName>
    <definedName name="scat_Backward_Spinner_Click">[21]!scat_Backward_Spinner_Click</definedName>
    <definedName name="scat_Cubic_Click">[21]!scat_Cubic_Click</definedName>
    <definedName name="scat_Display_Stats_Click">[21]!scat_Display_Stats_Click</definedName>
    <definedName name="scat_Forward_Spinner_Click">[21]!scat_Forward_Spinner_Click</definedName>
    <definedName name="scat_Linear_Click">[21]!scat_Linear_Click</definedName>
    <definedName name="scat_No_Line_Click">[21]!scat_No_Line_Click</definedName>
    <definedName name="scat_Quadratic_Click">[21]!scat_Quadratic_Click</definedName>
    <definedName name="scat_Save_Defaults">[21]!scat_Save_Defaults</definedName>
    <definedName name="scatButton_Click">[21]!scatButton_Click</definedName>
    <definedName name="sdf">#REF!</definedName>
    <definedName name="SEV">#REF!</definedName>
    <definedName name="sf" hidden="1">{"'Income Statement'!$A$1:$L$32"}</definedName>
    <definedName name="SICIND">'[2]Income Statement'!#REF!</definedName>
    <definedName name="sla">'[25]Income Statement'!#REF!</definedName>
    <definedName name="Small_Back_Click">[21]!Small_Back_Click</definedName>
    <definedName name="SNOH1">[19]UNIT1!$O$1:$O$65536</definedName>
    <definedName name="SNOH2">[18]UNIT2!$O$1:$O$65536</definedName>
    <definedName name="SNOH4">[19]TSR!$O$1:$O$65536</definedName>
    <definedName name="SNOH5">[19]UNIT3!$O$1:$O$65536</definedName>
    <definedName name="SNOH6">[19]UNIT4!$O$1:$O$65536</definedName>
    <definedName name="SNOH7">[19]AE!$O$1:$O$65536</definedName>
    <definedName name="SNOHB">[20]BOY!$O$1:$O$65536</definedName>
    <definedName name="SNOHI">[20]ISI!$O$1:$O$65536</definedName>
    <definedName name="so" hidden="1">{"'Income Statement'!$A$1:$L$32"}</definedName>
    <definedName name="SOURCEPRNT">'[2]Income Statement'!#REF!</definedName>
    <definedName name="SOURCETIT">'[2]Sources &amp; Uses'!#REF!</definedName>
    <definedName name="Spec">#REF!</definedName>
    <definedName name="SPV">#REF!</definedName>
    <definedName name="StartValue">0.475</definedName>
    <definedName name="statButton_Click">[21]!statButton_Click</definedName>
    <definedName name="StepValue">0.001</definedName>
    <definedName name="SUM_OF_BIAYA_PER_DEPT">#REF!</definedName>
    <definedName name="swds">#REF!</definedName>
    <definedName name="t" hidden="1">{"'Income Statement'!$A$1:$L$32"}</definedName>
    <definedName name="TEST0">#REF!</definedName>
    <definedName name="TEST1">#REF!</definedName>
    <definedName name="TEST10">#REF!</definedName>
    <definedName name="TEST2">#REF!</definedName>
    <definedName name="TEST3">#REF!</definedName>
    <definedName name="TEST4">#REF!</definedName>
    <definedName name="TEST5">#REF!</definedName>
    <definedName name="TEST6">#REF!</definedName>
    <definedName name="TEST7">#REF!</definedName>
    <definedName name="TEST8">#REF!</definedName>
    <definedName name="TEST9">#REF!</definedName>
    <definedName name="TESTHKEY">#REF!</definedName>
    <definedName name="TESTKEYS">#REF!</definedName>
    <definedName name="TESTVKEY">#REF!</definedName>
    <definedName name="tit">'[24]Operating Cycle'!#REF!</definedName>
    <definedName name="TRM">[15]OLAH!$L$2:$L$51</definedName>
    <definedName name="u" hidden="1">{"'Income Statement'!$A$1:$L$32"}</definedName>
    <definedName name="UNIT1">[18]UNIT1!$A:$IV</definedName>
    <definedName name="UNIT2">[18]UNIT2!$A:$IV</definedName>
    <definedName name="UNIT4">[19]TSR!$A:$IV</definedName>
    <definedName name="UNIT5">[19]UNIT3!$A:$IV</definedName>
    <definedName name="UNIT6">[19]UNIT4!$A:$IV</definedName>
    <definedName name="UNITAE">[19]AE!$A:$IV</definedName>
    <definedName name="UNITB">[20]BOY!$A$1:$A$65536</definedName>
    <definedName name="UNITI">[20]ISI!$A$1:$A$65536</definedName>
    <definedName name="USA" hidden="1">{"'Income Statement'!$A$1:$L$32"}</definedName>
    <definedName name="usi" hidden="1">{"'Income Statement'!$A$1:$L$32"}</definedName>
    <definedName name="V" hidden="1">{"'Income Statement'!$A$1:$L$32"}</definedName>
    <definedName name="VNVJVH" hidden="1">{"'Income Statement'!$A$1:$L$32"}</definedName>
    <definedName name="w" hidden="1">{"'Income Statement'!$A$1:$L$32"}</definedName>
    <definedName name="we" hidden="1">{"'Income Statement'!$A$1:$L$32"}</definedName>
    <definedName name="Width">4</definedName>
    <definedName name="xsc" hidden="1">{"'Income Statement'!$A$1:$L$32"}</definedName>
    <definedName name="xxx" hidden="1">{"'Income Statement'!$A$1:$L$32"}</definedName>
    <definedName name="y" hidden="1">{"'Income Statement'!$A$1:$L$32"}</definedName>
    <definedName name="z" hidden="1">{"'Income Statement'!$A$1:$L$32"}</definedName>
    <definedName name="ZSCR34">'[32]Altman Z Score'!#REF!</definedName>
    <definedName name="ZSCR4">'[32]Altman Z Score'!#REF!</definedName>
    <definedName name="ZSCRPRNT">#REF!</definedName>
    <definedName name="ZSCRTIT">'[33]Altman Z Score'!#REF!</definedName>
    <definedName name="ZZ99999999">#REF!</definedName>
  </definedNames>
  <calcPr calcId="191029"/>
</workbook>
</file>

<file path=xl/calcChain.xml><?xml version="1.0" encoding="utf-8"?>
<calcChain xmlns="http://schemas.openxmlformats.org/spreadsheetml/2006/main">
  <c r="AN7" i="4" l="1"/>
  <c r="R10" i="4"/>
  <c r="AJ64" i="8"/>
  <c r="AL64" i="8" s="1"/>
  <c r="AK64" i="8"/>
  <c r="AM64" i="8"/>
  <c r="AO64" i="8"/>
  <c r="AJ65" i="8"/>
  <c r="AL65" i="8" s="1"/>
  <c r="AK65" i="8"/>
  <c r="AM65" i="8"/>
  <c r="AO65" i="8"/>
  <c r="AJ66" i="8"/>
  <c r="AL66" i="8" s="1"/>
  <c r="AK66" i="8"/>
  <c r="AM66" i="8"/>
  <c r="AO66" i="8"/>
  <c r="AJ67" i="8"/>
  <c r="AL67" i="8" s="1"/>
  <c r="AK67" i="8"/>
  <c r="AM67" i="8"/>
  <c r="AO67" i="8"/>
  <c r="AJ68" i="8"/>
  <c r="AL68" i="8" s="1"/>
  <c r="AK68" i="8"/>
  <c r="AM68" i="8"/>
  <c r="AO68" i="8"/>
  <c r="AJ69" i="8"/>
  <c r="AL69" i="8" s="1"/>
  <c r="AK69" i="8"/>
  <c r="AM69" i="8"/>
  <c r="AO69" i="8"/>
  <c r="AJ70" i="8"/>
  <c r="AL70" i="8" s="1"/>
  <c r="AK70" i="8"/>
  <c r="AM70" i="8"/>
  <c r="AO70" i="8"/>
  <c r="AJ71" i="8"/>
  <c r="AL71" i="8" s="1"/>
  <c r="AK71" i="8"/>
  <c r="AM71" i="8"/>
  <c r="AO71" i="8"/>
  <c r="AJ72" i="8"/>
  <c r="AL72" i="8" s="1"/>
  <c r="AK72" i="8"/>
  <c r="AM72" i="8"/>
  <c r="AO72" i="8"/>
  <c r="AJ73" i="8"/>
  <c r="AL73" i="8" s="1"/>
  <c r="AK73" i="8"/>
  <c r="AM73" i="8"/>
  <c r="AO73" i="8"/>
  <c r="AJ74" i="8"/>
  <c r="AL74" i="8" s="1"/>
  <c r="AK74" i="8"/>
  <c r="AM74" i="8"/>
  <c r="AO74" i="8"/>
  <c r="AJ75" i="8"/>
  <c r="AL75" i="8" s="1"/>
  <c r="AK75" i="8"/>
  <c r="AM75" i="8"/>
  <c r="AO75" i="8"/>
  <c r="AJ76" i="8"/>
  <c r="AL76" i="8" s="1"/>
  <c r="AK76" i="8"/>
  <c r="AM76" i="8"/>
  <c r="AO76" i="8"/>
  <c r="AJ77" i="8"/>
  <c r="AK77" i="8"/>
  <c r="AM77" i="8"/>
  <c r="AO77" i="8"/>
  <c r="AJ78" i="8"/>
  <c r="AL78" i="8" s="1"/>
  <c r="AK78" i="8"/>
  <c r="AM78" i="8"/>
  <c r="AO78" i="8"/>
  <c r="AJ79" i="8"/>
  <c r="AL79" i="8" s="1"/>
  <c r="AK79" i="8"/>
  <c r="AM79" i="8"/>
  <c r="AO79" i="8"/>
  <c r="AJ80" i="8"/>
  <c r="AL80" i="8" s="1"/>
  <c r="AK80" i="8"/>
  <c r="AM80" i="8"/>
  <c r="AO80" i="8"/>
  <c r="AJ81" i="8"/>
  <c r="AL81" i="8" s="1"/>
  <c r="AK81" i="8"/>
  <c r="AM81" i="8"/>
  <c r="AO81" i="8"/>
  <c r="AJ82" i="8"/>
  <c r="AL82" i="8" s="1"/>
  <c r="AK82" i="8"/>
  <c r="AM82" i="8"/>
  <c r="AO82" i="8"/>
  <c r="AJ83" i="8"/>
  <c r="AL83" i="8" s="1"/>
  <c r="AK83" i="8"/>
  <c r="AM83" i="8"/>
  <c r="AO83" i="8"/>
  <c r="AJ84" i="8"/>
  <c r="AL84" i="8" s="1"/>
  <c r="AK84" i="8"/>
  <c r="AM84" i="8"/>
  <c r="AO84" i="8"/>
  <c r="AN75" i="8" l="1"/>
  <c r="AN78" i="8"/>
  <c r="AN67" i="8"/>
  <c r="AN82" i="8"/>
  <c r="AN84" i="8"/>
  <c r="AN71" i="8"/>
  <c r="AN70" i="8"/>
  <c r="AN68" i="8"/>
  <c r="AN81" i="8"/>
  <c r="AN80" i="8"/>
  <c r="AL77" i="8"/>
  <c r="AN77" i="8" s="1"/>
  <c r="AN74" i="8"/>
  <c r="AN72" i="8"/>
  <c r="AN66" i="8"/>
  <c r="AN64" i="8"/>
  <c r="AN83" i="8"/>
  <c r="AN79" i="8"/>
  <c r="AN76" i="8"/>
  <c r="AN73" i="8"/>
  <c r="AN69" i="8"/>
  <c r="AN65" i="8"/>
  <c r="AJ63" i="8" l="1"/>
  <c r="AL63" i="8" s="1"/>
  <c r="AK63" i="8"/>
  <c r="AM63" i="8"/>
  <c r="AO63" i="8"/>
  <c r="AN13" i="1"/>
  <c r="AS13" i="1" s="1"/>
  <c r="AN14" i="1"/>
  <c r="AP14" i="1" s="1"/>
  <c r="AU14" i="1" s="1"/>
  <c r="AN15" i="1"/>
  <c r="AT15" i="1" s="1"/>
  <c r="AN16" i="1"/>
  <c r="AS16" i="1" s="1"/>
  <c r="AN17" i="1"/>
  <c r="AT17" i="1" s="1"/>
  <c r="AN18" i="1"/>
  <c r="AP18" i="1" s="1"/>
  <c r="AN19" i="1"/>
  <c r="AP19" i="1" s="1"/>
  <c r="AU19" i="1" s="1"/>
  <c r="AN20" i="1"/>
  <c r="AT20" i="1" s="1"/>
  <c r="AN21" i="1"/>
  <c r="AP21" i="1" s="1"/>
  <c r="AU21" i="1" s="1"/>
  <c r="AN22" i="1"/>
  <c r="AT22" i="1" s="1"/>
  <c r="AN23" i="1"/>
  <c r="AN24" i="1"/>
  <c r="AN25" i="1"/>
  <c r="AN26" i="1"/>
  <c r="AN27" i="1"/>
  <c r="AN28" i="1"/>
  <c r="AN29" i="1"/>
  <c r="AN30" i="1"/>
  <c r="AN31" i="1"/>
  <c r="AN32" i="1"/>
  <c r="AN33" i="1"/>
  <c r="AN12" i="1"/>
  <c r="AP12" i="1" s="1"/>
  <c r="AU12" i="1" s="1"/>
  <c r="AQ12" i="1"/>
  <c r="AR12" i="1"/>
  <c r="AV12" i="1"/>
  <c r="AW12" i="1"/>
  <c r="AX12" i="1"/>
  <c r="AY12" i="1"/>
  <c r="AQ13" i="1"/>
  <c r="AR13" i="1"/>
  <c r="AV13" i="1"/>
  <c r="AW13" i="1"/>
  <c r="AX13" i="1"/>
  <c r="AY13" i="1"/>
  <c r="AQ14" i="1"/>
  <c r="AR14" i="1"/>
  <c r="AV14" i="1"/>
  <c r="AW14" i="1"/>
  <c r="AX14" i="1"/>
  <c r="AY14" i="1"/>
  <c r="AQ15" i="1"/>
  <c r="AR15" i="1"/>
  <c r="AV15" i="1"/>
  <c r="AW15" i="1"/>
  <c r="AX15" i="1"/>
  <c r="AY15" i="1"/>
  <c r="AQ16" i="1"/>
  <c r="AR16" i="1"/>
  <c r="AV16" i="1"/>
  <c r="AW16" i="1"/>
  <c r="AX16" i="1"/>
  <c r="AY16" i="1"/>
  <c r="AQ17" i="1"/>
  <c r="AR17" i="1"/>
  <c r="AV17" i="1"/>
  <c r="AW17" i="1"/>
  <c r="AX17" i="1"/>
  <c r="AY17" i="1"/>
  <c r="AQ18" i="1"/>
  <c r="AR18" i="1"/>
  <c r="AV18" i="1"/>
  <c r="AW18" i="1"/>
  <c r="AX18" i="1"/>
  <c r="AY18" i="1"/>
  <c r="AQ19" i="1"/>
  <c r="AR19" i="1"/>
  <c r="AV19" i="1"/>
  <c r="AW19" i="1"/>
  <c r="AX19" i="1"/>
  <c r="AY19" i="1"/>
  <c r="AQ20" i="1"/>
  <c r="AR20" i="1"/>
  <c r="AV20" i="1"/>
  <c r="AW20" i="1"/>
  <c r="AX20" i="1"/>
  <c r="AY20" i="1"/>
  <c r="AQ21" i="1"/>
  <c r="AR21" i="1"/>
  <c r="AV21" i="1"/>
  <c r="AW21" i="1"/>
  <c r="AX21" i="1"/>
  <c r="AY21" i="1"/>
  <c r="AQ22" i="1"/>
  <c r="AR22" i="1"/>
  <c r="AV22" i="1"/>
  <c r="AW22" i="1"/>
  <c r="AX22" i="1"/>
  <c r="AY22" i="1"/>
  <c r="AQ23" i="1"/>
  <c r="AR23" i="1"/>
  <c r="AV23" i="1"/>
  <c r="AW23" i="1"/>
  <c r="AX23" i="1"/>
  <c r="AY23" i="1"/>
  <c r="AP13" i="1" l="1"/>
  <c r="AU13" i="1" s="1"/>
  <c r="AZ12" i="1"/>
  <c r="AN63" i="8"/>
  <c r="AZ18" i="1"/>
  <c r="AT13" i="1"/>
  <c r="AS20" i="1"/>
  <c r="AT12" i="1"/>
  <c r="AS12" i="1"/>
  <c r="AP15" i="1"/>
  <c r="AU15" i="1" s="1"/>
  <c r="AS15" i="1"/>
  <c r="AT14" i="1"/>
  <c r="AS14" i="1"/>
  <c r="AZ23" i="1"/>
  <c r="AT21" i="1"/>
  <c r="AS21" i="1"/>
  <c r="AZ21" i="1"/>
  <c r="AZ16" i="1"/>
  <c r="AP16" i="1"/>
  <c r="AU16" i="1" s="1"/>
  <c r="AZ15" i="1"/>
  <c r="AZ13" i="1"/>
  <c r="AT19" i="1"/>
  <c r="AS19" i="1"/>
  <c r="AZ22" i="1"/>
  <c r="AP22" i="1"/>
  <c r="AU22" i="1" s="1"/>
  <c r="AS22" i="1"/>
  <c r="AZ19" i="1"/>
  <c r="AZ17" i="1"/>
  <c r="AP17" i="1"/>
  <c r="AU17" i="1" s="1"/>
  <c r="AZ14" i="1"/>
  <c r="AT23" i="1"/>
  <c r="AS23" i="1"/>
  <c r="AP23" i="1"/>
  <c r="AU23" i="1" s="1"/>
  <c r="AZ20" i="1"/>
  <c r="AT18" i="1"/>
  <c r="AS18" i="1"/>
  <c r="AS17" i="1"/>
  <c r="AT16" i="1"/>
  <c r="AU18" i="1"/>
  <c r="AP20" i="1"/>
  <c r="AU20" i="1" s="1"/>
  <c r="BF15" i="7" l="1"/>
  <c r="BF6" i="7"/>
  <c r="BF8" i="7"/>
  <c r="BF11" i="7"/>
  <c r="BF12" i="7"/>
  <c r="BF13" i="7"/>
  <c r="BF14" i="7"/>
  <c r="AK10" i="4" l="1"/>
  <c r="AL10" i="4"/>
  <c r="AM10" i="4"/>
  <c r="AK11" i="4"/>
  <c r="AL11" i="4"/>
  <c r="AM11" i="4"/>
  <c r="AK12" i="4"/>
  <c r="AL12" i="4"/>
  <c r="AM12" i="4"/>
  <c r="AK13" i="4"/>
  <c r="AL13" i="4"/>
  <c r="AM13" i="4"/>
  <c r="AK14" i="4"/>
  <c r="AL14" i="4"/>
  <c r="AM14" i="4"/>
  <c r="AK15" i="4"/>
  <c r="AL15" i="4"/>
  <c r="AM15" i="4"/>
  <c r="AK16" i="4"/>
  <c r="AL16" i="4"/>
  <c r="AM16" i="4"/>
  <c r="AK17" i="4"/>
  <c r="AL17" i="4"/>
  <c r="AM17" i="4"/>
  <c r="AK18" i="4"/>
  <c r="AL18" i="4"/>
  <c r="AM18" i="4"/>
  <c r="AK19" i="4"/>
  <c r="AL19" i="4"/>
  <c r="AM19" i="4"/>
  <c r="AK20" i="4"/>
  <c r="AL20" i="4"/>
  <c r="AM20" i="4"/>
  <c r="AK21" i="4"/>
  <c r="AL21" i="4"/>
  <c r="AM21" i="4"/>
  <c r="AK22" i="4"/>
  <c r="AL22" i="4"/>
  <c r="AM22" i="4"/>
  <c r="AR5" i="7"/>
  <c r="AR6" i="7"/>
  <c r="AR7" i="7"/>
  <c r="AR8" i="7"/>
  <c r="AR9" i="7"/>
  <c r="AR10" i="7"/>
  <c r="AR11" i="7"/>
  <c r="AR12" i="7"/>
  <c r="AS12" i="7" s="1"/>
  <c r="AR13" i="7"/>
  <c r="AR14" i="7"/>
  <c r="AR15" i="7"/>
  <c r="AR4" i="7"/>
  <c r="AS6" i="7"/>
  <c r="AS8" i="7"/>
  <c r="AS14" i="7"/>
  <c r="AS15" i="7"/>
  <c r="AO5" i="7"/>
  <c r="AO6" i="7"/>
  <c r="AO7" i="7"/>
  <c r="AS7" i="7" s="1"/>
  <c r="AO8" i="7"/>
  <c r="AO9" i="7"/>
  <c r="AS9" i="7" s="1"/>
  <c r="AO10" i="7"/>
  <c r="AS10" i="7" s="1"/>
  <c r="AO11" i="7"/>
  <c r="AS11" i="7" s="1"/>
  <c r="AO12" i="7"/>
  <c r="AO13" i="7"/>
  <c r="AS13" i="7" s="1"/>
  <c r="AO14" i="7"/>
  <c r="AO15" i="7"/>
  <c r="AP33" i="7"/>
  <c r="AS5" i="7" l="1"/>
  <c r="AL23" i="4"/>
  <c r="AK24" i="4"/>
  <c r="AM23" i="4"/>
  <c r="AL24" i="4"/>
  <c r="AK23" i="4"/>
  <c r="AM24" i="4"/>
  <c r="AJ29" i="8"/>
  <c r="AL29" i="8" s="1"/>
  <c r="AK29" i="8"/>
  <c r="AM29" i="8"/>
  <c r="AO29" i="8"/>
  <c r="AJ30" i="8"/>
  <c r="AL30" i="8" s="1"/>
  <c r="AK30" i="8"/>
  <c r="AM30" i="8"/>
  <c r="AO30" i="8"/>
  <c r="AI147" i="8"/>
  <c r="AI148" i="8"/>
  <c r="AI149" i="8"/>
  <c r="AI150" i="8"/>
  <c r="AI151" i="8"/>
  <c r="AI152" i="8"/>
  <c r="AI153" i="8"/>
  <c r="AI154" i="8"/>
  <c r="AI155" i="8"/>
  <c r="AI156" i="8"/>
  <c r="AI157" i="8"/>
  <c r="AI158" i="8"/>
  <c r="AI159" i="8"/>
  <c r="AN30" i="8" l="1"/>
  <c r="AN29" i="8"/>
  <c r="AI161" i="8"/>
  <c r="AI160" i="8"/>
  <c r="AN7" i="3"/>
  <c r="AN10" i="3"/>
  <c r="AM25" i="3"/>
  <c r="AM26" i="3"/>
  <c r="AM27" i="3"/>
  <c r="AM28" i="3"/>
  <c r="AM29" i="3"/>
  <c r="AM30" i="3"/>
  <c r="AM31" i="3"/>
  <c r="AM32" i="3"/>
  <c r="AM33" i="3"/>
  <c r="AM34" i="3"/>
  <c r="AM35" i="3"/>
  <c r="AM36" i="3"/>
  <c r="AM37" i="3"/>
  <c r="AN43" i="2"/>
  <c r="AN44" i="2"/>
  <c r="AN45" i="2"/>
  <c r="AN46" i="2"/>
  <c r="AN47" i="2"/>
  <c r="AN48" i="2"/>
  <c r="AN49" i="2"/>
  <c r="AN50" i="2"/>
  <c r="AN51" i="2"/>
  <c r="AN52" i="2"/>
  <c r="AN53" i="2"/>
  <c r="AN54" i="2"/>
  <c r="AN55" i="2"/>
  <c r="AF35" i="3"/>
  <c r="AR57" i="8"/>
  <c r="AM39" i="3" l="1"/>
  <c r="AM38" i="3"/>
  <c r="AN56" i="2"/>
  <c r="AN57" i="2"/>
  <c r="AM36" i="1" l="1"/>
  <c r="AM37" i="1"/>
  <c r="AM38" i="1"/>
  <c r="AM39" i="1"/>
  <c r="AM40" i="1"/>
  <c r="AM41" i="1"/>
  <c r="AM42" i="1"/>
  <c r="AM43" i="1"/>
  <c r="AM44" i="1"/>
  <c r="AM45" i="1"/>
  <c r="AM46" i="1"/>
  <c r="AM49" i="1" l="1"/>
  <c r="AM48" i="1"/>
  <c r="AQ28" i="1" l="1"/>
  <c r="AR28" i="1"/>
  <c r="AV28" i="1"/>
  <c r="AW28" i="1"/>
  <c r="AX28" i="1"/>
  <c r="AY28" i="1"/>
  <c r="AQ29" i="1"/>
  <c r="AR29" i="1"/>
  <c r="AV29" i="1"/>
  <c r="AW29" i="1"/>
  <c r="AX29" i="1"/>
  <c r="AY29" i="1"/>
  <c r="AQ30" i="1"/>
  <c r="AR30" i="1"/>
  <c r="AV30" i="1"/>
  <c r="AW30" i="1"/>
  <c r="AX30" i="1"/>
  <c r="AY30" i="1"/>
  <c r="AQ31" i="1"/>
  <c r="AR31" i="1"/>
  <c r="AV31" i="1"/>
  <c r="AW31" i="1"/>
  <c r="AX31" i="1"/>
  <c r="AY31" i="1"/>
  <c r="AP27" i="1"/>
  <c r="AU27" i="1" s="1"/>
  <c r="AP28" i="1"/>
  <c r="AT29" i="1"/>
  <c r="AS30" i="1"/>
  <c r="AP31" i="1"/>
  <c r="AM19" i="17"/>
  <c r="AM20" i="17"/>
  <c r="AM21" i="17"/>
  <c r="AM22" i="17"/>
  <c r="AM23" i="17"/>
  <c r="AM24" i="17"/>
  <c r="AM25" i="17"/>
  <c r="AM26" i="17"/>
  <c r="AM27" i="17"/>
  <c r="AM28" i="17"/>
  <c r="AM29" i="17"/>
  <c r="AM30" i="17"/>
  <c r="AM31" i="17"/>
  <c r="AQ27" i="1"/>
  <c r="AR27" i="1"/>
  <c r="AV27" i="1"/>
  <c r="AW27" i="1"/>
  <c r="AX27" i="1"/>
  <c r="AY27" i="1"/>
  <c r="AS32" i="1"/>
  <c r="AQ32" i="1"/>
  <c r="AR32" i="1"/>
  <c r="AV32" i="1"/>
  <c r="AW32" i="1"/>
  <c r="AX32" i="1"/>
  <c r="AY32" i="1"/>
  <c r="AS33" i="1"/>
  <c r="AQ33" i="1"/>
  <c r="AR33" i="1"/>
  <c r="AV33" i="1"/>
  <c r="AW33" i="1"/>
  <c r="AX33" i="1"/>
  <c r="AY33" i="1"/>
  <c r="AJ121" i="8"/>
  <c r="AL121" i="8" s="1"/>
  <c r="AK121" i="8"/>
  <c r="AM121" i="8"/>
  <c r="AO121" i="8"/>
  <c r="AJ122" i="8"/>
  <c r="AL122" i="8" s="1"/>
  <c r="AK122" i="8"/>
  <c r="AM122" i="8"/>
  <c r="AO122" i="8"/>
  <c r="AM32" i="17" l="1"/>
  <c r="AN121" i="8"/>
  <c r="AZ29" i="1"/>
  <c r="AS29" i="1"/>
  <c r="AT31" i="1"/>
  <c r="AS31" i="1"/>
  <c r="AZ31" i="1"/>
  <c r="AU31" i="1"/>
  <c r="AP30" i="1"/>
  <c r="AU30" i="1" s="1"/>
  <c r="AZ30" i="1"/>
  <c r="AT30" i="1"/>
  <c r="AP29" i="1"/>
  <c r="AU29" i="1" s="1"/>
  <c r="AZ28" i="1"/>
  <c r="AU28" i="1"/>
  <c r="AT28" i="1"/>
  <c r="AS28" i="1"/>
  <c r="AZ27" i="1"/>
  <c r="AT27" i="1"/>
  <c r="AM33" i="17"/>
  <c r="AT32" i="1"/>
  <c r="AZ32" i="1"/>
  <c r="AP32" i="1"/>
  <c r="AU32" i="1" s="1"/>
  <c r="AP33" i="1"/>
  <c r="AU33" i="1" s="1"/>
  <c r="AZ33" i="1"/>
  <c r="AT33" i="1"/>
  <c r="AS27" i="1"/>
  <c r="AN122" i="8"/>
  <c r="AO20" i="2" l="1"/>
  <c r="AQ20" i="2"/>
  <c r="AX20" i="2"/>
  <c r="AY20" i="2"/>
  <c r="AZ20" i="2"/>
  <c r="BA20" i="2"/>
  <c r="BB20" i="2"/>
  <c r="AO21" i="2"/>
  <c r="AQ21" i="2"/>
  <c r="AX21" i="2"/>
  <c r="AY21" i="2"/>
  <c r="AZ21" i="2"/>
  <c r="BA21" i="2"/>
  <c r="BB21" i="2"/>
  <c r="AO22" i="2"/>
  <c r="AQ22" i="2"/>
  <c r="AX22" i="2"/>
  <c r="AY22" i="2"/>
  <c r="AZ22" i="2"/>
  <c r="BA22" i="2"/>
  <c r="BB22" i="2"/>
  <c r="AO23" i="2"/>
  <c r="AQ23" i="2"/>
  <c r="AX23" i="2"/>
  <c r="AY23" i="2"/>
  <c r="AZ23" i="2"/>
  <c r="BA23" i="2"/>
  <c r="BB23" i="2"/>
  <c r="AO24" i="2"/>
  <c r="AQ24" i="2"/>
  <c r="AX24" i="2"/>
  <c r="AY24" i="2"/>
  <c r="AZ24" i="2"/>
  <c r="BA24" i="2"/>
  <c r="BB24" i="2"/>
  <c r="AO25" i="2"/>
  <c r="AQ25" i="2"/>
  <c r="AX25" i="2"/>
  <c r="AY25" i="2"/>
  <c r="AZ25" i="2"/>
  <c r="BA25" i="2"/>
  <c r="BB25" i="2"/>
  <c r="AO26" i="2"/>
  <c r="AQ26" i="2"/>
  <c r="AX26" i="2"/>
  <c r="AY26" i="2"/>
  <c r="AZ26" i="2"/>
  <c r="BA26" i="2"/>
  <c r="BB26" i="2"/>
  <c r="AO27" i="2"/>
  <c r="AQ27" i="2"/>
  <c r="AX27" i="2"/>
  <c r="AY27" i="2"/>
  <c r="AZ27" i="2"/>
  <c r="BA27" i="2"/>
  <c r="BB27" i="2"/>
  <c r="AO28" i="2"/>
  <c r="AQ28" i="2"/>
  <c r="AX28" i="2"/>
  <c r="AY28" i="2"/>
  <c r="AZ28" i="2"/>
  <c r="BA28" i="2"/>
  <c r="BB28" i="2"/>
  <c r="AO29" i="2"/>
  <c r="AQ29" i="2"/>
  <c r="AX29" i="2"/>
  <c r="AY29" i="2"/>
  <c r="AZ29" i="2"/>
  <c r="BA29" i="2"/>
  <c r="BB29" i="2"/>
  <c r="AO30" i="2"/>
  <c r="AQ30" i="2"/>
  <c r="AX30" i="2"/>
  <c r="AY30" i="2"/>
  <c r="AZ30" i="2"/>
  <c r="BA30" i="2"/>
  <c r="BB30" i="2"/>
  <c r="AO31" i="2"/>
  <c r="AQ31" i="2"/>
  <c r="AX31" i="2"/>
  <c r="AY31" i="2"/>
  <c r="AZ31" i="2"/>
  <c r="BA31" i="2"/>
  <c r="BB31" i="2"/>
  <c r="AO32" i="2"/>
  <c r="AQ32" i="2"/>
  <c r="AX32" i="2"/>
  <c r="AY32" i="2"/>
  <c r="AZ32" i="2"/>
  <c r="BA32" i="2"/>
  <c r="BB32" i="2"/>
  <c r="AO33" i="2"/>
  <c r="AQ33" i="2"/>
  <c r="AX33" i="2"/>
  <c r="AY33" i="2"/>
  <c r="AZ33" i="2"/>
  <c r="BA33" i="2"/>
  <c r="BB33" i="2"/>
  <c r="AO34" i="2"/>
  <c r="AQ34" i="2"/>
  <c r="AX34" i="2"/>
  <c r="AY34" i="2"/>
  <c r="AZ34" i="2"/>
  <c r="BA34" i="2"/>
  <c r="BB34" i="2"/>
  <c r="AO35" i="2"/>
  <c r="AQ35" i="2"/>
  <c r="AX35" i="2"/>
  <c r="AY35" i="2"/>
  <c r="AZ35" i="2"/>
  <c r="BA35" i="2"/>
  <c r="BB35" i="2"/>
  <c r="AO36" i="2"/>
  <c r="AQ36" i="2"/>
  <c r="AX36" i="2"/>
  <c r="AY36" i="2"/>
  <c r="AZ36" i="2"/>
  <c r="BA36" i="2"/>
  <c r="BB36" i="2"/>
  <c r="AO37" i="2"/>
  <c r="AQ37" i="2"/>
  <c r="AX37" i="2"/>
  <c r="AY37" i="2"/>
  <c r="AZ37" i="2"/>
  <c r="BA37" i="2"/>
  <c r="BB37" i="2"/>
  <c r="AO38" i="2"/>
  <c r="AQ38" i="2"/>
  <c r="AX38" i="2"/>
  <c r="AY38" i="2"/>
  <c r="AZ38" i="2"/>
  <c r="BA38" i="2"/>
  <c r="BB38" i="2"/>
  <c r="AO39" i="2"/>
  <c r="AQ39" i="2"/>
  <c r="AX39" i="2"/>
  <c r="AY39" i="2"/>
  <c r="AZ39" i="2"/>
  <c r="BA39" i="2"/>
  <c r="BB39" i="2"/>
  <c r="AO40" i="2"/>
  <c r="AQ40" i="2"/>
  <c r="AX40" i="2"/>
  <c r="AY40" i="2"/>
  <c r="AZ40" i="2"/>
  <c r="BA40" i="2"/>
  <c r="BB40" i="2"/>
  <c r="AO41" i="2"/>
  <c r="AQ41" i="2"/>
  <c r="AX41" i="2"/>
  <c r="AY41" i="2"/>
  <c r="AZ41" i="2"/>
  <c r="BA41" i="2"/>
  <c r="BB41" i="2"/>
  <c r="AO42" i="2"/>
  <c r="AQ42" i="2"/>
  <c r="AX42" i="2"/>
  <c r="AY42" i="2"/>
  <c r="AZ42" i="2"/>
  <c r="BA42" i="2"/>
  <c r="BB42" i="2"/>
  <c r="AN6" i="18"/>
  <c r="AP6" i="18"/>
  <c r="AW6" i="18"/>
  <c r="AX6" i="18"/>
  <c r="AN7" i="18"/>
  <c r="AP7" i="18"/>
  <c r="AW7" i="18"/>
  <c r="AX7" i="18"/>
  <c r="AO14" i="2"/>
  <c r="AQ14" i="2"/>
  <c r="AX14" i="2"/>
  <c r="AY14" i="2"/>
  <c r="AZ14" i="2"/>
  <c r="BA14" i="2"/>
  <c r="BB14" i="2"/>
  <c r="BC37" i="2" l="1"/>
  <c r="BC36" i="2"/>
  <c r="BC26" i="2"/>
  <c r="BC29" i="2"/>
  <c r="BC38" i="2"/>
  <c r="BC41" i="2"/>
  <c r="BC24" i="2"/>
  <c r="BC42" i="2"/>
  <c r="BC39" i="2"/>
  <c r="BC31" i="2"/>
  <c r="BC33" i="2"/>
  <c r="BC32" i="2"/>
  <c r="BC30" i="2"/>
  <c r="BC23" i="2"/>
  <c r="BC25" i="2"/>
  <c r="BC27" i="2"/>
  <c r="BC28" i="2"/>
  <c r="BC40" i="2"/>
  <c r="BC34" i="2"/>
  <c r="BC20" i="2"/>
  <c r="BC35" i="2"/>
  <c r="BC22" i="2"/>
  <c r="BC21" i="2"/>
  <c r="AY7" i="18"/>
  <c r="AY6" i="18"/>
  <c r="BC14" i="2"/>
  <c r="E43" i="2" l="1"/>
  <c r="F43" i="2"/>
  <c r="G43" i="2"/>
  <c r="H43" i="2"/>
  <c r="I43" i="2"/>
  <c r="J43" i="2"/>
  <c r="E44" i="2"/>
  <c r="F44" i="2"/>
  <c r="G44" i="2"/>
  <c r="H44" i="2"/>
  <c r="I44" i="2"/>
  <c r="J44" i="2"/>
  <c r="E45" i="2"/>
  <c r="F45" i="2"/>
  <c r="G45" i="2"/>
  <c r="H45" i="2"/>
  <c r="I45" i="2"/>
  <c r="J45" i="2"/>
  <c r="E46" i="2"/>
  <c r="F46" i="2"/>
  <c r="G46" i="2"/>
  <c r="H46" i="2"/>
  <c r="I46" i="2"/>
  <c r="J46" i="2"/>
  <c r="E47" i="2"/>
  <c r="F47" i="2"/>
  <c r="G47" i="2"/>
  <c r="H47" i="2"/>
  <c r="I47" i="2"/>
  <c r="J47" i="2"/>
  <c r="E48" i="2"/>
  <c r="F48" i="2"/>
  <c r="G48" i="2"/>
  <c r="H48" i="2"/>
  <c r="I48" i="2"/>
  <c r="J48" i="2"/>
  <c r="E49" i="2"/>
  <c r="F49" i="2"/>
  <c r="G49" i="2"/>
  <c r="H49" i="2"/>
  <c r="I49" i="2"/>
  <c r="J49" i="2"/>
  <c r="E50" i="2"/>
  <c r="F50" i="2"/>
  <c r="G50" i="2"/>
  <c r="H50" i="2"/>
  <c r="I50" i="2"/>
  <c r="J50" i="2"/>
  <c r="E51" i="2"/>
  <c r="F51" i="2"/>
  <c r="G51" i="2"/>
  <c r="H51" i="2"/>
  <c r="I51" i="2"/>
  <c r="J51" i="2"/>
  <c r="E52" i="2"/>
  <c r="F52" i="2"/>
  <c r="G52" i="2"/>
  <c r="H52" i="2"/>
  <c r="I52" i="2"/>
  <c r="J52" i="2"/>
  <c r="E53" i="2"/>
  <c r="F53" i="2"/>
  <c r="G53" i="2"/>
  <c r="H53" i="2"/>
  <c r="I53" i="2"/>
  <c r="J53" i="2"/>
  <c r="E54" i="2"/>
  <c r="F54" i="2"/>
  <c r="G54" i="2"/>
  <c r="H54" i="2"/>
  <c r="I54" i="2"/>
  <c r="J54" i="2"/>
  <c r="E55" i="2"/>
  <c r="F55" i="2"/>
  <c r="G55" i="2"/>
  <c r="H55" i="2"/>
  <c r="I55" i="2"/>
  <c r="J55" i="2"/>
  <c r="H56" i="2" l="1"/>
  <c r="F56" i="2"/>
  <c r="G56" i="2"/>
  <c r="I57" i="2"/>
  <c r="G57" i="2"/>
  <c r="H57" i="2"/>
  <c r="E57" i="2"/>
  <c r="E56" i="2"/>
  <c r="J57" i="2"/>
  <c r="I56" i="2"/>
  <c r="J56" i="2"/>
  <c r="F57" i="2"/>
  <c r="AL86" i="8"/>
  <c r="AJ32" i="8"/>
  <c r="AL32" i="8" s="1"/>
  <c r="AK32" i="8"/>
  <c r="AM32" i="8"/>
  <c r="AO32" i="8"/>
  <c r="AX21" i="3"/>
  <c r="AN32" i="8" l="1"/>
  <c r="AO19" i="2"/>
  <c r="AJ85" i="8" l="1"/>
  <c r="AL85" i="8" s="1"/>
  <c r="AK85" i="8"/>
  <c r="AM85" i="8"/>
  <c r="AO85" i="8"/>
  <c r="AJ86" i="8"/>
  <c r="AK86" i="8"/>
  <c r="AM86" i="8"/>
  <c r="AO86" i="8"/>
  <c r="AJ87" i="8"/>
  <c r="AL87" i="8" s="1"/>
  <c r="AK87" i="8"/>
  <c r="AM87" i="8"/>
  <c r="AO87" i="8"/>
  <c r="AJ88" i="8"/>
  <c r="AL88" i="8" s="1"/>
  <c r="AK88" i="8"/>
  <c r="AM88" i="8"/>
  <c r="AO88" i="8"/>
  <c r="AJ89" i="8"/>
  <c r="AL89" i="8" s="1"/>
  <c r="AK89" i="8"/>
  <c r="AM89" i="8"/>
  <c r="AO89" i="8"/>
  <c r="AN85" i="8" l="1"/>
  <c r="AN88" i="8"/>
  <c r="AN86" i="8"/>
  <c r="AN87" i="8"/>
  <c r="AN89" i="8"/>
  <c r="AP24" i="1" l="1"/>
  <c r="AU24" i="1" s="1"/>
  <c r="AQ24" i="1"/>
  <c r="AR24" i="1"/>
  <c r="AV24" i="1"/>
  <c r="AW24" i="1"/>
  <c r="AX24" i="1"/>
  <c r="AY24" i="1"/>
  <c r="AT25" i="1"/>
  <c r="AQ25" i="1"/>
  <c r="AR25" i="1"/>
  <c r="AV25" i="1"/>
  <c r="AW25" i="1"/>
  <c r="AX25" i="1"/>
  <c r="AY25" i="1"/>
  <c r="AS26" i="1"/>
  <c r="AQ26" i="1"/>
  <c r="AR26" i="1"/>
  <c r="AV26" i="1"/>
  <c r="AW26" i="1"/>
  <c r="AX26" i="1"/>
  <c r="AY26" i="1"/>
  <c r="AR34" i="7"/>
  <c r="AR35" i="7"/>
  <c r="AR36" i="7"/>
  <c r="AR37" i="7"/>
  <c r="AR38" i="7"/>
  <c r="AR39" i="7"/>
  <c r="AR40" i="7"/>
  <c r="AR41" i="7"/>
  <c r="AR42" i="7"/>
  <c r="AR43" i="7"/>
  <c r="AR44" i="7"/>
  <c r="AR33" i="7"/>
  <c r="AS24" i="1" l="1"/>
  <c r="AT24" i="1"/>
  <c r="AZ26" i="1"/>
  <c r="AP25" i="1"/>
  <c r="AU25" i="1" s="1"/>
  <c r="AT26" i="1"/>
  <c r="AZ24" i="1"/>
  <c r="AP26" i="1"/>
  <c r="AU26" i="1" s="1"/>
  <c r="AZ25" i="1"/>
  <c r="AS25" i="1"/>
  <c r="BD44" i="7"/>
  <c r="BA44" i="7"/>
  <c r="AZ44" i="7"/>
  <c r="AY44" i="7"/>
  <c r="AX44" i="7"/>
  <c r="AW44" i="7"/>
  <c r="AV44" i="7"/>
  <c r="AU44" i="7"/>
  <c r="AT44" i="7"/>
  <c r="AS44" i="7"/>
  <c r="AO44" i="7"/>
  <c r="BD43" i="7"/>
  <c r="BA43" i="7"/>
  <c r="AZ43" i="7"/>
  <c r="AY43" i="7"/>
  <c r="AX43" i="7"/>
  <c r="AW43" i="7"/>
  <c r="AV43" i="7"/>
  <c r="AU43" i="7"/>
  <c r="AT43" i="7"/>
  <c r="AS43" i="7"/>
  <c r="AO43" i="7"/>
  <c r="BD42" i="7"/>
  <c r="BA42" i="7"/>
  <c r="AZ42" i="7"/>
  <c r="AY42" i="7"/>
  <c r="AX42" i="7"/>
  <c r="AW42" i="7"/>
  <c r="AV42" i="7"/>
  <c r="AU42" i="7"/>
  <c r="AT42" i="7"/>
  <c r="AS42" i="7"/>
  <c r="AO42" i="7"/>
  <c r="BD41" i="7"/>
  <c r="BA41" i="7"/>
  <c r="AZ41" i="7"/>
  <c r="AY41" i="7"/>
  <c r="AX41" i="7"/>
  <c r="AW41" i="7"/>
  <c r="AV41" i="7"/>
  <c r="AU41" i="7"/>
  <c r="AT41" i="7"/>
  <c r="AS41" i="7"/>
  <c r="AO41" i="7"/>
  <c r="BD40" i="7"/>
  <c r="BA40" i="7"/>
  <c r="AZ40" i="7"/>
  <c r="AY40" i="7"/>
  <c r="AX40" i="7"/>
  <c r="AW40" i="7"/>
  <c r="AV40" i="7"/>
  <c r="AU40" i="7"/>
  <c r="AT40" i="7"/>
  <c r="AS40" i="7"/>
  <c r="AO40" i="7"/>
  <c r="BD39" i="7"/>
  <c r="BA39" i="7"/>
  <c r="AZ39" i="7"/>
  <c r="AY39" i="7"/>
  <c r="AX39" i="7"/>
  <c r="AW39" i="7"/>
  <c r="AV39" i="7"/>
  <c r="AU39" i="7"/>
  <c r="AT39" i="7"/>
  <c r="AS39" i="7"/>
  <c r="AO39" i="7"/>
  <c r="BD38" i="7"/>
  <c r="BA38" i="7"/>
  <c r="AZ38" i="7"/>
  <c r="AY38" i="7"/>
  <c r="AX38" i="7"/>
  <c r="AW38" i="7"/>
  <c r="AV38" i="7"/>
  <c r="AU38" i="7"/>
  <c r="AT38" i="7"/>
  <c r="AS38" i="7"/>
  <c r="AO38" i="7"/>
  <c r="BD37" i="7"/>
  <c r="BA37" i="7"/>
  <c r="AZ37" i="7"/>
  <c r="AY37" i="7"/>
  <c r="AX37" i="7"/>
  <c r="AW37" i="7"/>
  <c r="AV37" i="7"/>
  <c r="AU37" i="7"/>
  <c r="AT37" i="7"/>
  <c r="AS37" i="7"/>
  <c r="AO37" i="7"/>
  <c r="BD36" i="7"/>
  <c r="BA36" i="7"/>
  <c r="AZ36" i="7"/>
  <c r="AY36" i="7"/>
  <c r="AX36" i="7"/>
  <c r="AW36" i="7"/>
  <c r="AV36" i="7"/>
  <c r="AU36" i="7"/>
  <c r="AT36" i="7"/>
  <c r="AS36" i="7"/>
  <c r="AO36" i="7"/>
  <c r="BD35" i="7"/>
  <c r="BA35" i="7"/>
  <c r="AZ35" i="7"/>
  <c r="AY35" i="7"/>
  <c r="AX35" i="7"/>
  <c r="AW35" i="7"/>
  <c r="AV35" i="7"/>
  <c r="AU35" i="7"/>
  <c r="AT35" i="7"/>
  <c r="AS35" i="7"/>
  <c r="AO35" i="7"/>
  <c r="BD34" i="7"/>
  <c r="BA34" i="7"/>
  <c r="AZ34" i="7"/>
  <c r="AY34" i="7"/>
  <c r="AX34" i="7"/>
  <c r="AW34" i="7"/>
  <c r="AV34" i="7"/>
  <c r="AU34" i="7"/>
  <c r="AT34" i="7"/>
  <c r="AS34" i="7"/>
  <c r="AO34" i="7"/>
  <c r="BD33" i="7"/>
  <c r="BA33" i="7"/>
  <c r="AZ33" i="7"/>
  <c r="AY33" i="7"/>
  <c r="AX33" i="7"/>
  <c r="AW33" i="7"/>
  <c r="AV33" i="7"/>
  <c r="AU33" i="7"/>
  <c r="AT33" i="7"/>
  <c r="AS33" i="7"/>
  <c r="AO33" i="7"/>
  <c r="L31" i="7"/>
  <c r="M31" i="7" s="1"/>
  <c r="N31" i="7" s="1"/>
  <c r="O31" i="7" s="1"/>
  <c r="P31" i="7" s="1"/>
  <c r="Q31" i="7" s="1"/>
  <c r="R31" i="7" s="1"/>
  <c r="S31" i="7" s="1"/>
  <c r="T31" i="7" s="1"/>
  <c r="U31" i="7" s="1"/>
  <c r="V31" i="7" s="1"/>
  <c r="W31" i="7" s="1"/>
  <c r="X31" i="7" s="1"/>
  <c r="Y31" i="7" s="1"/>
  <c r="Z31" i="7" s="1"/>
  <c r="AA31" i="7" s="1"/>
  <c r="AB31" i="7" s="1"/>
  <c r="AC31" i="7" s="1"/>
  <c r="AD31" i="7" s="1"/>
  <c r="AE31" i="7" s="1"/>
  <c r="AF31" i="7" s="1"/>
  <c r="AG31" i="7" s="1"/>
  <c r="AH31" i="7" s="1"/>
  <c r="AI31" i="7" s="1"/>
  <c r="AJ31" i="7" s="1"/>
  <c r="AK31" i="7" s="1"/>
  <c r="AL31" i="7" s="1"/>
  <c r="AM31" i="7" s="1"/>
  <c r="AP40" i="7" l="1"/>
  <c r="AP41" i="7"/>
  <c r="AP39" i="7"/>
  <c r="AP37" i="7"/>
  <c r="AP38" i="7"/>
  <c r="AP36" i="7"/>
  <c r="AP44" i="7"/>
  <c r="AP34" i="7"/>
  <c r="AP42" i="7"/>
  <c r="AP35" i="7"/>
  <c r="AP43" i="7"/>
  <c r="BE37" i="7"/>
  <c r="BE38" i="7"/>
  <c r="BE44" i="7"/>
  <c r="BE35" i="7"/>
  <c r="BE42" i="7"/>
  <c r="BF43" i="7"/>
  <c r="BE36" i="7"/>
  <c r="BF38" i="7"/>
  <c r="BE43" i="7"/>
  <c r="BF36" i="7"/>
  <c r="BF40" i="7"/>
  <c r="BF44" i="7"/>
  <c r="BE39" i="7"/>
  <c r="BF42" i="7"/>
  <c r="BE40" i="7"/>
  <c r="BF37" i="7"/>
  <c r="BF35" i="7"/>
  <c r="BE33" i="7"/>
  <c r="BF33" i="7"/>
  <c r="BE34" i="7"/>
  <c r="BF34" i="7"/>
  <c r="BE41" i="7"/>
  <c r="BF41" i="7"/>
  <c r="BF39" i="7"/>
  <c r="G12" i="18" l="1"/>
  <c r="I12" i="18"/>
  <c r="G13" i="18"/>
  <c r="I13" i="18"/>
  <c r="AK25" i="3" l="1"/>
  <c r="AL25" i="3"/>
  <c r="AK26" i="3"/>
  <c r="AL26" i="3"/>
  <c r="AK27" i="3"/>
  <c r="AL27" i="3"/>
  <c r="AK28" i="3"/>
  <c r="AL28" i="3"/>
  <c r="AK29" i="3"/>
  <c r="AL29" i="3"/>
  <c r="AK30" i="3"/>
  <c r="AL30" i="3"/>
  <c r="AK31" i="3"/>
  <c r="AL31" i="3"/>
  <c r="AK32" i="3"/>
  <c r="AL32" i="3"/>
  <c r="AK33" i="3"/>
  <c r="AL33" i="3"/>
  <c r="AK34" i="3"/>
  <c r="AL34" i="3"/>
  <c r="AK35" i="3"/>
  <c r="AL35" i="3"/>
  <c r="AK36" i="3"/>
  <c r="AL36" i="3"/>
  <c r="AK37" i="3"/>
  <c r="AL37" i="3"/>
  <c r="AK38" i="3" l="1"/>
  <c r="AK39" i="3"/>
  <c r="AL38" i="3"/>
  <c r="AL39" i="3"/>
  <c r="AJ141" i="8"/>
  <c r="AL141" i="8" s="1"/>
  <c r="AK141" i="8"/>
  <c r="AM141" i="8"/>
  <c r="AO141" i="8"/>
  <c r="AJ142" i="8"/>
  <c r="AL142" i="8" s="1"/>
  <c r="AK142" i="8"/>
  <c r="AM142" i="8"/>
  <c r="AO142" i="8"/>
  <c r="AJ143" i="8"/>
  <c r="AL143" i="8" s="1"/>
  <c r="AK143" i="8"/>
  <c r="AM143" i="8"/>
  <c r="AO143" i="8"/>
  <c r="AN141" i="8" l="1"/>
  <c r="AN143" i="8"/>
  <c r="AN142" i="8"/>
  <c r="AF147" i="8"/>
  <c r="AG147" i="8"/>
  <c r="AH147" i="8"/>
  <c r="AF148" i="8"/>
  <c r="AG148" i="8"/>
  <c r="AH148" i="8"/>
  <c r="AF149" i="8"/>
  <c r="AG149" i="8"/>
  <c r="AH149" i="8"/>
  <c r="AF150" i="8"/>
  <c r="AG150" i="8"/>
  <c r="AH150" i="8"/>
  <c r="AF151" i="8"/>
  <c r="AG151" i="8"/>
  <c r="AH151" i="8"/>
  <c r="AF152" i="8"/>
  <c r="AG152" i="8"/>
  <c r="AH152" i="8"/>
  <c r="AF153" i="8"/>
  <c r="AG153" i="8"/>
  <c r="AH153" i="8"/>
  <c r="AF154" i="8"/>
  <c r="AG154" i="8"/>
  <c r="AH154" i="8"/>
  <c r="AF155" i="8"/>
  <c r="AG155" i="8"/>
  <c r="AH155" i="8"/>
  <c r="AF156" i="8"/>
  <c r="AG156" i="8"/>
  <c r="AH156" i="8"/>
  <c r="AF157" i="8"/>
  <c r="AG157" i="8"/>
  <c r="AH157" i="8"/>
  <c r="AF158" i="8"/>
  <c r="AG158" i="8"/>
  <c r="AH158" i="8"/>
  <c r="AF159" i="8"/>
  <c r="AG159" i="8"/>
  <c r="AH159" i="8"/>
  <c r="G158" i="8"/>
  <c r="H158" i="8"/>
  <c r="I158" i="8"/>
  <c r="J158" i="8"/>
  <c r="K158" i="8"/>
  <c r="L158" i="8"/>
  <c r="M158" i="8"/>
  <c r="N158" i="8"/>
  <c r="O158" i="8"/>
  <c r="P158" i="8"/>
  <c r="Q158" i="8"/>
  <c r="R158" i="8"/>
  <c r="S158" i="8"/>
  <c r="T158" i="8"/>
  <c r="U158" i="8"/>
  <c r="V158" i="8"/>
  <c r="W158" i="8"/>
  <c r="X158" i="8"/>
  <c r="Y158" i="8"/>
  <c r="Z158" i="8"/>
  <c r="AA158" i="8"/>
  <c r="AB158" i="8"/>
  <c r="AC158" i="8"/>
  <c r="AD158" i="8"/>
  <c r="AE158" i="8"/>
  <c r="G159" i="8"/>
  <c r="H159" i="8"/>
  <c r="I159" i="8"/>
  <c r="J159" i="8"/>
  <c r="K159" i="8"/>
  <c r="L159" i="8"/>
  <c r="M159" i="8"/>
  <c r="N159" i="8"/>
  <c r="O159" i="8"/>
  <c r="P159" i="8"/>
  <c r="Q159" i="8"/>
  <c r="R159" i="8"/>
  <c r="S159" i="8"/>
  <c r="T159" i="8"/>
  <c r="U159" i="8"/>
  <c r="V159" i="8"/>
  <c r="W159" i="8"/>
  <c r="X159" i="8"/>
  <c r="Y159" i="8"/>
  <c r="Z159" i="8"/>
  <c r="AA159" i="8"/>
  <c r="AB159" i="8"/>
  <c r="AC159" i="8"/>
  <c r="AD159" i="8"/>
  <c r="AE159" i="8"/>
  <c r="F159" i="8"/>
  <c r="F158" i="8"/>
  <c r="AJ36" i="1"/>
  <c r="AK36" i="1"/>
  <c r="AL36" i="1"/>
  <c r="AJ37" i="1"/>
  <c r="AK37" i="1"/>
  <c r="AL37" i="1"/>
  <c r="AJ38" i="1"/>
  <c r="AK38" i="1"/>
  <c r="AL38" i="1"/>
  <c r="AJ39" i="1"/>
  <c r="AK39" i="1"/>
  <c r="AL39" i="1"/>
  <c r="AJ40" i="1"/>
  <c r="AK40" i="1"/>
  <c r="AL40" i="1"/>
  <c r="AJ41" i="1"/>
  <c r="AK41" i="1"/>
  <c r="AL41" i="1"/>
  <c r="AJ42" i="1"/>
  <c r="AK42" i="1"/>
  <c r="AL42" i="1"/>
  <c r="AJ43" i="1"/>
  <c r="AK43" i="1"/>
  <c r="AL43" i="1"/>
  <c r="AJ44" i="1"/>
  <c r="AK44" i="1"/>
  <c r="AL44" i="1"/>
  <c r="AJ45" i="1"/>
  <c r="AK45" i="1"/>
  <c r="AL45" i="1"/>
  <c r="AJ46" i="1"/>
  <c r="AK46" i="1"/>
  <c r="AL46" i="1"/>
  <c r="AJ19" i="17"/>
  <c r="AK19" i="17"/>
  <c r="AL19" i="17"/>
  <c r="AJ20" i="17"/>
  <c r="AK20" i="17"/>
  <c r="AL20" i="17"/>
  <c r="AJ21" i="17"/>
  <c r="AK21" i="17"/>
  <c r="AL21" i="17"/>
  <c r="AJ22" i="17"/>
  <c r="AK22" i="17"/>
  <c r="AL22" i="17"/>
  <c r="AJ23" i="17"/>
  <c r="AK23" i="17"/>
  <c r="AL23" i="17"/>
  <c r="AJ24" i="17"/>
  <c r="AK24" i="17"/>
  <c r="AL24" i="17"/>
  <c r="AJ25" i="17"/>
  <c r="AK25" i="17"/>
  <c r="AL25" i="17"/>
  <c r="AJ26" i="17"/>
  <c r="AK26" i="17"/>
  <c r="AL26" i="17"/>
  <c r="AJ27" i="17"/>
  <c r="AK27" i="17"/>
  <c r="AL27" i="17"/>
  <c r="AJ28" i="17"/>
  <c r="AK28" i="17"/>
  <c r="AL28" i="17"/>
  <c r="AJ29" i="17"/>
  <c r="AK29" i="17"/>
  <c r="AL29" i="17"/>
  <c r="AJ30" i="17"/>
  <c r="AK30" i="17"/>
  <c r="AL30" i="17"/>
  <c r="AJ31" i="17"/>
  <c r="AK31" i="17"/>
  <c r="AL31" i="17"/>
  <c r="AK32" i="17" l="1"/>
  <c r="AJ32" i="17"/>
  <c r="AK33" i="17"/>
  <c r="AL32" i="17"/>
  <c r="AE161" i="8"/>
  <c r="AJ33" i="17"/>
  <c r="AL33" i="17"/>
  <c r="O161" i="8"/>
  <c r="AH161" i="8"/>
  <c r="AF161" i="8"/>
  <c r="AD161" i="8"/>
  <c r="Z161" i="8"/>
  <c r="V161" i="8"/>
  <c r="R161" i="8"/>
  <c r="N161" i="8"/>
  <c r="AC161" i="8"/>
  <c r="Y161" i="8"/>
  <c r="U161" i="8"/>
  <c r="Q161" i="8"/>
  <c r="M161" i="8"/>
  <c r="I161" i="8"/>
  <c r="J161" i="8"/>
  <c r="AA161" i="8"/>
  <c r="W161" i="8"/>
  <c r="S161" i="8"/>
  <c r="K161" i="8"/>
  <c r="AG161" i="8"/>
  <c r="AB161" i="8"/>
  <c r="X161" i="8"/>
  <c r="T161" i="8"/>
  <c r="P161" i="8"/>
  <c r="AG160" i="8"/>
  <c r="AH160" i="8"/>
  <c r="AF160" i="8"/>
  <c r="G161" i="8"/>
  <c r="L161" i="8"/>
  <c r="H161" i="8"/>
  <c r="F161" i="8"/>
  <c r="AJ48" i="1"/>
  <c r="AL48" i="1"/>
  <c r="AL49" i="1"/>
  <c r="AK48" i="1"/>
  <c r="AJ49" i="1"/>
  <c r="AK49" i="1"/>
  <c r="M30" i="3"/>
  <c r="AN22" i="3"/>
  <c r="AL43" i="2" l="1"/>
  <c r="AM43" i="2"/>
  <c r="AL44" i="2"/>
  <c r="AM44" i="2"/>
  <c r="AL45" i="2"/>
  <c r="AM45" i="2"/>
  <c r="AL46" i="2"/>
  <c r="AM46" i="2"/>
  <c r="AL47" i="2"/>
  <c r="AM47" i="2"/>
  <c r="AL48" i="2"/>
  <c r="AM48" i="2"/>
  <c r="AL49" i="2"/>
  <c r="AM49" i="2"/>
  <c r="AL50" i="2"/>
  <c r="AM50" i="2"/>
  <c r="AL51" i="2"/>
  <c r="AM51" i="2"/>
  <c r="AL52" i="2"/>
  <c r="AM52" i="2"/>
  <c r="AL53" i="2"/>
  <c r="AM53" i="2"/>
  <c r="AL54" i="2"/>
  <c r="AM54" i="2"/>
  <c r="AL55" i="2"/>
  <c r="AM55" i="2"/>
  <c r="AL57" i="2" l="1"/>
  <c r="AM57" i="2"/>
  <c r="AL56" i="2"/>
  <c r="AM56" i="2"/>
  <c r="AV57" i="8" l="1"/>
  <c r="AR60" i="8" l="1"/>
  <c r="AJ4" i="21"/>
  <c r="AJ5" i="21"/>
  <c r="AJ6" i="21"/>
  <c r="AJ7" i="21"/>
  <c r="AJ8" i="21"/>
  <c r="AJ9" i="21"/>
  <c r="AJ10" i="21"/>
  <c r="K19" i="17" l="1"/>
  <c r="L19" i="17"/>
  <c r="M19" i="17"/>
  <c r="N19" i="17"/>
  <c r="O19" i="17"/>
  <c r="P19" i="17"/>
  <c r="Q19" i="17"/>
  <c r="R19" i="17"/>
  <c r="S19" i="17"/>
  <c r="T19" i="17"/>
  <c r="U19" i="17"/>
  <c r="V19" i="17"/>
  <c r="W19" i="17"/>
  <c r="X19" i="17"/>
  <c r="Y19" i="17"/>
  <c r="Z19" i="17"/>
  <c r="AA19" i="17"/>
  <c r="AB19" i="17"/>
  <c r="AC19" i="17"/>
  <c r="AD19" i="17"/>
  <c r="AE19" i="17"/>
  <c r="AF19" i="17"/>
  <c r="AG19" i="17"/>
  <c r="AH19" i="17"/>
  <c r="AI19" i="17"/>
  <c r="K20" i="17"/>
  <c r="L20" i="17"/>
  <c r="M20" i="17"/>
  <c r="N20" i="17"/>
  <c r="O20" i="17"/>
  <c r="P20" i="17"/>
  <c r="Q20" i="17"/>
  <c r="R20" i="17"/>
  <c r="S20" i="17"/>
  <c r="T20" i="17"/>
  <c r="U20" i="17"/>
  <c r="V20" i="17"/>
  <c r="W20" i="17"/>
  <c r="X20" i="17"/>
  <c r="Y20" i="17"/>
  <c r="Z20" i="17"/>
  <c r="AA20" i="17"/>
  <c r="AB20" i="17"/>
  <c r="AC20" i="17"/>
  <c r="AD20" i="17"/>
  <c r="AE20" i="17"/>
  <c r="AF20" i="17"/>
  <c r="AG20" i="17"/>
  <c r="AH20" i="17"/>
  <c r="AI20" i="17"/>
  <c r="K21" i="17"/>
  <c r="L21" i="17"/>
  <c r="M21" i="17"/>
  <c r="N21" i="17"/>
  <c r="O21" i="17"/>
  <c r="P21" i="17"/>
  <c r="Q21" i="17"/>
  <c r="R21" i="17"/>
  <c r="S21" i="17"/>
  <c r="T21" i="17"/>
  <c r="U21" i="17"/>
  <c r="V21" i="17"/>
  <c r="W21" i="17"/>
  <c r="X21" i="17"/>
  <c r="Y21" i="17"/>
  <c r="Z21" i="17"/>
  <c r="AA21" i="17"/>
  <c r="AB21" i="17"/>
  <c r="AC21" i="17"/>
  <c r="AD21" i="17"/>
  <c r="AE21" i="17"/>
  <c r="AF21" i="17"/>
  <c r="AG21" i="17"/>
  <c r="AH21" i="17"/>
  <c r="AI21" i="17"/>
  <c r="K22" i="17"/>
  <c r="L22" i="17"/>
  <c r="M22" i="17"/>
  <c r="N22" i="17"/>
  <c r="O22" i="17"/>
  <c r="P22" i="17"/>
  <c r="Q22" i="17"/>
  <c r="R22" i="17"/>
  <c r="S22" i="17"/>
  <c r="T22" i="17"/>
  <c r="U22" i="17"/>
  <c r="V22" i="17"/>
  <c r="W22" i="17"/>
  <c r="X22" i="17"/>
  <c r="Y22" i="17"/>
  <c r="Z22" i="17"/>
  <c r="AA22" i="17"/>
  <c r="AB22" i="17"/>
  <c r="AC22" i="17"/>
  <c r="AD22" i="17"/>
  <c r="AE22" i="17"/>
  <c r="AF22" i="17"/>
  <c r="AG22" i="17"/>
  <c r="AH22" i="17"/>
  <c r="AI22" i="17"/>
  <c r="K23" i="17"/>
  <c r="L23" i="17"/>
  <c r="M23" i="17"/>
  <c r="N23" i="17"/>
  <c r="O23" i="17"/>
  <c r="P23" i="17"/>
  <c r="Q23" i="17"/>
  <c r="R23" i="17"/>
  <c r="S23" i="17"/>
  <c r="T23" i="17"/>
  <c r="U23" i="17"/>
  <c r="V23" i="17"/>
  <c r="W23" i="17"/>
  <c r="X23" i="17"/>
  <c r="Y23" i="17"/>
  <c r="Z23" i="17"/>
  <c r="AA23" i="17"/>
  <c r="AB23" i="17"/>
  <c r="AC23" i="17"/>
  <c r="AD23" i="17"/>
  <c r="AE23" i="17"/>
  <c r="AF23" i="17"/>
  <c r="AG23" i="17"/>
  <c r="AH23" i="17"/>
  <c r="AI23" i="17"/>
  <c r="K24" i="17"/>
  <c r="L24" i="17"/>
  <c r="M24" i="17"/>
  <c r="N24" i="17"/>
  <c r="O24" i="17"/>
  <c r="P24" i="17"/>
  <c r="Q24" i="17"/>
  <c r="R24" i="17"/>
  <c r="S24" i="17"/>
  <c r="T24" i="17"/>
  <c r="U24" i="17"/>
  <c r="V24" i="17"/>
  <c r="W24" i="17"/>
  <c r="X24" i="17"/>
  <c r="Y24" i="17"/>
  <c r="Z24" i="17"/>
  <c r="AA24" i="17"/>
  <c r="AB24" i="17"/>
  <c r="AC24" i="17"/>
  <c r="AD24" i="17"/>
  <c r="AE24" i="17"/>
  <c r="AF24" i="17"/>
  <c r="AG24" i="17"/>
  <c r="AH24" i="17"/>
  <c r="AI24" i="17"/>
  <c r="K25" i="17"/>
  <c r="L25" i="17"/>
  <c r="M25" i="17"/>
  <c r="N25" i="17"/>
  <c r="O25" i="17"/>
  <c r="P25" i="17"/>
  <c r="Q25" i="17"/>
  <c r="R25" i="17"/>
  <c r="S25" i="17"/>
  <c r="T25" i="17"/>
  <c r="U25" i="17"/>
  <c r="V25" i="17"/>
  <c r="W25" i="17"/>
  <c r="X25" i="17"/>
  <c r="Y25" i="17"/>
  <c r="Z25" i="17"/>
  <c r="AA25" i="17"/>
  <c r="AB25" i="17"/>
  <c r="AC25" i="17"/>
  <c r="AD25" i="17"/>
  <c r="AE25" i="17"/>
  <c r="AF25" i="17"/>
  <c r="AG25" i="17"/>
  <c r="AH25" i="17"/>
  <c r="AI25" i="17"/>
  <c r="K26" i="17"/>
  <c r="L26" i="17"/>
  <c r="M26" i="17"/>
  <c r="N26" i="17"/>
  <c r="O26" i="17"/>
  <c r="P26" i="17"/>
  <c r="Q26" i="17"/>
  <c r="R26" i="17"/>
  <c r="S26" i="17"/>
  <c r="T26" i="17"/>
  <c r="U26" i="17"/>
  <c r="V26" i="17"/>
  <c r="W26" i="17"/>
  <c r="X26" i="17"/>
  <c r="Y26" i="17"/>
  <c r="Z26" i="17"/>
  <c r="AA26" i="17"/>
  <c r="AB26" i="17"/>
  <c r="AC26" i="17"/>
  <c r="AD26" i="17"/>
  <c r="AE26" i="17"/>
  <c r="AF26" i="17"/>
  <c r="AG26" i="17"/>
  <c r="AH26" i="17"/>
  <c r="AI26" i="17"/>
  <c r="K27" i="17"/>
  <c r="L27" i="17"/>
  <c r="M27" i="17"/>
  <c r="N27" i="17"/>
  <c r="O27" i="17"/>
  <c r="P27" i="17"/>
  <c r="Q27" i="17"/>
  <c r="R27" i="17"/>
  <c r="S27" i="17"/>
  <c r="T27" i="17"/>
  <c r="U27" i="17"/>
  <c r="V27" i="17"/>
  <c r="W27" i="17"/>
  <c r="X27" i="17"/>
  <c r="Y27" i="17"/>
  <c r="Z27" i="17"/>
  <c r="AA27" i="17"/>
  <c r="AB27" i="17"/>
  <c r="AC27" i="17"/>
  <c r="AD27" i="17"/>
  <c r="AE27" i="17"/>
  <c r="AF27" i="17"/>
  <c r="AG27" i="17"/>
  <c r="AH27" i="17"/>
  <c r="AI27" i="17"/>
  <c r="K28" i="17"/>
  <c r="L28" i="17"/>
  <c r="M28" i="17"/>
  <c r="N28" i="17"/>
  <c r="O28" i="17"/>
  <c r="P28" i="17"/>
  <c r="Q28" i="17"/>
  <c r="R28" i="17"/>
  <c r="S28" i="17"/>
  <c r="T28" i="17"/>
  <c r="U28" i="17"/>
  <c r="V28" i="17"/>
  <c r="W28" i="17"/>
  <c r="X28" i="17"/>
  <c r="Y28" i="17"/>
  <c r="Z28" i="17"/>
  <c r="AA28" i="17"/>
  <c r="AB28" i="17"/>
  <c r="AC28" i="17"/>
  <c r="AD28" i="17"/>
  <c r="AE28" i="17"/>
  <c r="AF28" i="17"/>
  <c r="AG28" i="17"/>
  <c r="AH28" i="17"/>
  <c r="AI28" i="17"/>
  <c r="K29" i="17"/>
  <c r="L29" i="17"/>
  <c r="M29" i="17"/>
  <c r="N29" i="17"/>
  <c r="O29" i="17"/>
  <c r="P29" i="17"/>
  <c r="Q29" i="17"/>
  <c r="R29" i="17"/>
  <c r="S29" i="17"/>
  <c r="T29" i="17"/>
  <c r="U29" i="17"/>
  <c r="V29" i="17"/>
  <c r="W29" i="17"/>
  <c r="X29" i="17"/>
  <c r="Y29" i="17"/>
  <c r="Z29" i="17"/>
  <c r="AA29" i="17"/>
  <c r="AB29" i="17"/>
  <c r="AC29" i="17"/>
  <c r="AD29" i="17"/>
  <c r="AE29" i="17"/>
  <c r="AF29" i="17"/>
  <c r="AG29" i="17"/>
  <c r="AH29" i="17"/>
  <c r="AI29" i="17"/>
  <c r="K30" i="17"/>
  <c r="L30" i="17"/>
  <c r="M30" i="17"/>
  <c r="N30" i="17"/>
  <c r="O30" i="17"/>
  <c r="P30" i="17"/>
  <c r="Q30" i="17"/>
  <c r="R30" i="17"/>
  <c r="S30" i="17"/>
  <c r="T30" i="17"/>
  <c r="U30" i="17"/>
  <c r="V30" i="17"/>
  <c r="W30" i="17"/>
  <c r="X30" i="17"/>
  <c r="Y30" i="17"/>
  <c r="Z30" i="17"/>
  <c r="AA30" i="17"/>
  <c r="AB30" i="17"/>
  <c r="AC30" i="17"/>
  <c r="AD30" i="17"/>
  <c r="AE30" i="17"/>
  <c r="AF30" i="17"/>
  <c r="AG30" i="17"/>
  <c r="AH30" i="17"/>
  <c r="AI30" i="17"/>
  <c r="K31" i="17"/>
  <c r="L31" i="17"/>
  <c r="M31" i="17"/>
  <c r="N31" i="17"/>
  <c r="O31" i="17"/>
  <c r="P31" i="17"/>
  <c r="Q31" i="17"/>
  <c r="R31" i="17"/>
  <c r="S31" i="17"/>
  <c r="T31" i="17"/>
  <c r="U31" i="17"/>
  <c r="V31" i="17"/>
  <c r="W31" i="17"/>
  <c r="X31" i="17"/>
  <c r="Y31" i="17"/>
  <c r="Z31" i="17"/>
  <c r="AA31" i="17"/>
  <c r="AB31" i="17"/>
  <c r="AC31" i="17"/>
  <c r="AD31" i="17"/>
  <c r="AE31" i="17"/>
  <c r="AF31" i="17"/>
  <c r="AG31" i="17"/>
  <c r="AH31" i="17"/>
  <c r="AI31" i="17"/>
  <c r="F19" i="17"/>
  <c r="G19" i="17"/>
  <c r="H19" i="17"/>
  <c r="I19" i="17"/>
  <c r="J19" i="17"/>
  <c r="F20" i="17"/>
  <c r="G20" i="17"/>
  <c r="H20" i="17"/>
  <c r="I20" i="17"/>
  <c r="J20" i="17"/>
  <c r="F21" i="17"/>
  <c r="G21" i="17"/>
  <c r="H21" i="17"/>
  <c r="I21" i="17"/>
  <c r="J21" i="17"/>
  <c r="F22" i="17"/>
  <c r="G22" i="17"/>
  <c r="H22" i="17"/>
  <c r="I22" i="17"/>
  <c r="J22" i="17"/>
  <c r="F23" i="17"/>
  <c r="G23" i="17"/>
  <c r="H23" i="17"/>
  <c r="I23" i="17"/>
  <c r="J23" i="17"/>
  <c r="F24" i="17"/>
  <c r="G24" i="17"/>
  <c r="H24" i="17"/>
  <c r="I24" i="17"/>
  <c r="J24" i="17"/>
  <c r="F25" i="17"/>
  <c r="G25" i="17"/>
  <c r="H25" i="17"/>
  <c r="I25" i="17"/>
  <c r="J25" i="17"/>
  <c r="F26" i="17"/>
  <c r="G26" i="17"/>
  <c r="H26" i="17"/>
  <c r="I26" i="17"/>
  <c r="J26" i="17"/>
  <c r="F27" i="17"/>
  <c r="G27" i="17"/>
  <c r="H27" i="17"/>
  <c r="I27" i="17"/>
  <c r="J27" i="17"/>
  <c r="F28" i="17"/>
  <c r="G28" i="17"/>
  <c r="H28" i="17"/>
  <c r="I28" i="17"/>
  <c r="J28" i="17"/>
  <c r="F29" i="17"/>
  <c r="G29" i="17"/>
  <c r="H29" i="17"/>
  <c r="I29" i="17"/>
  <c r="J29" i="17"/>
  <c r="F30" i="17"/>
  <c r="G30" i="17"/>
  <c r="H30" i="17"/>
  <c r="I30" i="17"/>
  <c r="J30" i="17"/>
  <c r="F31" i="17"/>
  <c r="G31" i="17"/>
  <c r="H31" i="17"/>
  <c r="I31" i="17"/>
  <c r="J31" i="17"/>
  <c r="E31" i="17"/>
  <c r="E30" i="17"/>
  <c r="X32" i="17" l="1"/>
  <c r="P32" i="17"/>
  <c r="AB32" i="17"/>
  <c r="F32" i="17"/>
  <c r="H32" i="17"/>
  <c r="H33" i="17"/>
  <c r="F33" i="17"/>
  <c r="G32" i="17"/>
  <c r="I33" i="17"/>
  <c r="I32" i="17"/>
  <c r="G33" i="17"/>
  <c r="T32" i="17"/>
  <c r="AA32" i="17"/>
  <c r="AF32" i="17"/>
  <c r="AE33" i="17"/>
  <c r="AH32" i="17"/>
  <c r="AA33" i="17"/>
  <c r="AG32" i="17"/>
  <c r="AG33" i="17"/>
  <c r="AH33" i="17"/>
  <c r="AD32" i="17"/>
  <c r="AI33" i="17"/>
  <c r="AE32" i="17"/>
  <c r="Z32" i="17"/>
  <c r="Z33" i="17"/>
  <c r="AC32" i="17"/>
  <c r="AC33" i="17"/>
  <c r="Y32" i="17"/>
  <c r="Y33" i="17"/>
  <c r="X33" i="17"/>
  <c r="W33" i="17"/>
  <c r="W32" i="17"/>
  <c r="V32" i="17"/>
  <c r="U32" i="17"/>
  <c r="V33" i="17"/>
  <c r="S33" i="17"/>
  <c r="S32" i="17"/>
  <c r="R32" i="17"/>
  <c r="R33" i="17"/>
  <c r="AB33" i="17"/>
  <c r="AF33" i="17"/>
  <c r="U33" i="17"/>
  <c r="Q32" i="17"/>
  <c r="Q33" i="17"/>
  <c r="AI32" i="17"/>
  <c r="T33" i="17"/>
  <c r="AD33" i="17"/>
  <c r="O33" i="17"/>
  <c r="O32" i="17"/>
  <c r="N32" i="17"/>
  <c r="L32" i="17"/>
  <c r="K32" i="17"/>
  <c r="P33" i="17"/>
  <c r="N33" i="17"/>
  <c r="M32" i="17"/>
  <c r="M33" i="17"/>
  <c r="J32" i="17"/>
  <c r="J33" i="17"/>
  <c r="K33" i="17"/>
  <c r="L33" i="17"/>
  <c r="AJ139" i="8" l="1"/>
  <c r="AL139" i="8" s="1"/>
  <c r="AK139" i="8"/>
  <c r="AM139" i="8"/>
  <c r="AO139" i="8"/>
  <c r="AJ45" i="8"/>
  <c r="AL45" i="8" s="1"/>
  <c r="AK45" i="8"/>
  <c r="AM45" i="8"/>
  <c r="AO45" i="8"/>
  <c r="AJ103" i="8"/>
  <c r="AL103" i="8" s="1"/>
  <c r="AK103" i="8"/>
  <c r="AM103" i="8"/>
  <c r="AO103" i="8"/>
  <c r="AJ104" i="8"/>
  <c r="AL104" i="8" s="1"/>
  <c r="AK104" i="8"/>
  <c r="AM104" i="8"/>
  <c r="AO104" i="8"/>
  <c r="AJ105" i="8"/>
  <c r="AL105" i="8" s="1"/>
  <c r="AK105" i="8"/>
  <c r="AM105" i="8"/>
  <c r="AO105" i="8"/>
  <c r="AJ106" i="8"/>
  <c r="AL106" i="8" s="1"/>
  <c r="AK106" i="8"/>
  <c r="AM106" i="8"/>
  <c r="AO106" i="8"/>
  <c r="AJ107" i="8"/>
  <c r="AL107" i="8" s="1"/>
  <c r="AK107" i="8"/>
  <c r="AM107" i="8"/>
  <c r="AO107" i="8"/>
  <c r="AN13" i="17"/>
  <c r="AW13" i="17"/>
  <c r="AX13" i="17"/>
  <c r="AN14" i="17"/>
  <c r="AW14" i="17"/>
  <c r="AX14" i="17"/>
  <c r="AN15" i="17"/>
  <c r="AW15" i="17"/>
  <c r="AX15" i="17"/>
  <c r="AN16" i="17"/>
  <c r="AW16" i="17"/>
  <c r="AX16" i="17"/>
  <c r="AN17" i="17"/>
  <c r="AW17" i="17"/>
  <c r="AX17" i="17"/>
  <c r="AN18" i="17"/>
  <c r="AW18" i="17"/>
  <c r="AX18" i="17"/>
  <c r="AN107" i="8" l="1"/>
  <c r="AN105" i="8"/>
  <c r="AN103" i="8"/>
  <c r="AN139" i="8"/>
  <c r="AN45" i="8"/>
  <c r="AY15" i="17"/>
  <c r="AY16" i="17"/>
  <c r="AY18" i="17"/>
  <c r="AY13" i="17"/>
  <c r="AY14" i="17"/>
  <c r="AY17" i="17"/>
  <c r="AN104" i="8"/>
  <c r="AN106" i="8"/>
  <c r="AN9" i="18" l="1"/>
  <c r="AP9" i="18"/>
  <c r="AW9" i="18"/>
  <c r="AX9" i="18"/>
  <c r="AP10" i="18"/>
  <c r="AW10" i="18"/>
  <c r="AX10" i="18"/>
  <c r="AP11" i="18"/>
  <c r="AW11" i="18"/>
  <c r="AX11" i="18"/>
  <c r="AY9" i="18" l="1"/>
  <c r="AY10" i="18"/>
  <c r="AY11" i="18"/>
  <c r="AJ35" i="8" l="1"/>
  <c r="AL35" i="8" s="1"/>
  <c r="AK35" i="8"/>
  <c r="AM35" i="8"/>
  <c r="AO35" i="8"/>
  <c r="AN35" i="8" l="1"/>
  <c r="BD15" i="7" l="1"/>
  <c r="BA15" i="7"/>
  <c r="AZ15" i="7"/>
  <c r="AY15" i="7"/>
  <c r="AX15" i="7"/>
  <c r="AW15" i="7"/>
  <c r="AV15" i="7"/>
  <c r="AU15" i="7"/>
  <c r="AT15" i="7"/>
  <c r="BD14" i="7"/>
  <c r="BA14" i="7"/>
  <c r="AZ14" i="7"/>
  <c r="AY14" i="7"/>
  <c r="AX14" i="7"/>
  <c r="AW14" i="7"/>
  <c r="AV14" i="7"/>
  <c r="AU14" i="7"/>
  <c r="AT14" i="7"/>
  <c r="BD13" i="7"/>
  <c r="BA13" i="7"/>
  <c r="AZ13" i="7"/>
  <c r="AY13" i="7"/>
  <c r="AX13" i="7"/>
  <c r="AW13" i="7"/>
  <c r="AV13" i="7"/>
  <c r="AU13" i="7"/>
  <c r="AT13" i="7"/>
  <c r="BD12" i="7"/>
  <c r="BA12" i="7"/>
  <c r="AZ12" i="7"/>
  <c r="AY12" i="7"/>
  <c r="AX12" i="7"/>
  <c r="AW12" i="7"/>
  <c r="AV12" i="7"/>
  <c r="AU12" i="7"/>
  <c r="AT12" i="7"/>
  <c r="BD11" i="7"/>
  <c r="BA11" i="7"/>
  <c r="AZ11" i="7"/>
  <c r="AY11" i="7"/>
  <c r="AX11" i="7"/>
  <c r="AW11" i="7"/>
  <c r="AV11" i="7"/>
  <c r="AU11" i="7"/>
  <c r="AT11" i="7"/>
  <c r="BD10" i="7"/>
  <c r="BA10" i="7"/>
  <c r="AZ10" i="7"/>
  <c r="AY10" i="7"/>
  <c r="AX10" i="7"/>
  <c r="AW10" i="7"/>
  <c r="AV10" i="7"/>
  <c r="AU10" i="7"/>
  <c r="AT10" i="7"/>
  <c r="BD9" i="7"/>
  <c r="BA9" i="7"/>
  <c r="AZ9" i="7"/>
  <c r="AY9" i="7"/>
  <c r="AX9" i="7"/>
  <c r="AW9" i="7"/>
  <c r="AV9" i="7"/>
  <c r="AU9" i="7"/>
  <c r="AT9" i="7"/>
  <c r="BD8" i="7"/>
  <c r="BA8" i="7"/>
  <c r="AZ8" i="7"/>
  <c r="AY8" i="7"/>
  <c r="AX8" i="7"/>
  <c r="AW8" i="7"/>
  <c r="AV8" i="7"/>
  <c r="AU8" i="7"/>
  <c r="AT8" i="7"/>
  <c r="BD7" i="7"/>
  <c r="BA7" i="7"/>
  <c r="AZ7" i="7"/>
  <c r="AY7" i="7"/>
  <c r="AX7" i="7"/>
  <c r="AW7" i="7"/>
  <c r="AV7" i="7"/>
  <c r="AU7" i="7"/>
  <c r="AT7" i="7"/>
  <c r="BD6" i="7"/>
  <c r="BA6" i="7"/>
  <c r="AZ6" i="7"/>
  <c r="AY6" i="7"/>
  <c r="AX6" i="7"/>
  <c r="AW6" i="7"/>
  <c r="AV6" i="7"/>
  <c r="AU6" i="7"/>
  <c r="AT6" i="7"/>
  <c r="BD5" i="7"/>
  <c r="BA5" i="7"/>
  <c r="AZ5" i="7"/>
  <c r="AY5" i="7"/>
  <c r="AX5" i="7"/>
  <c r="AW5" i="7"/>
  <c r="AV5" i="7"/>
  <c r="AU5" i="7"/>
  <c r="AT5" i="7"/>
  <c r="BD4" i="7"/>
  <c r="BA4" i="7"/>
  <c r="AZ4" i="7"/>
  <c r="AY4" i="7"/>
  <c r="AX4" i="7"/>
  <c r="AW4" i="7"/>
  <c r="AV4" i="7"/>
  <c r="AU4" i="7"/>
  <c r="AT4" i="7"/>
  <c r="AO4" i="7"/>
  <c r="AS4" i="7" s="1"/>
  <c r="BF7" i="7" l="1"/>
  <c r="BF5" i="7"/>
  <c r="BF9" i="7"/>
  <c r="BF10" i="7"/>
  <c r="BF4" i="7"/>
  <c r="BE11" i="7"/>
  <c r="BE13" i="7"/>
  <c r="BE15" i="7"/>
  <c r="BE14" i="7"/>
  <c r="BE12" i="7"/>
  <c r="BE6" i="7"/>
  <c r="BE4" i="7"/>
  <c r="BE8" i="7"/>
  <c r="BE5" i="7"/>
  <c r="BE7" i="7"/>
  <c r="BE10" i="7"/>
  <c r="BE9" i="7"/>
  <c r="X147" i="8" l="1"/>
  <c r="Y147" i="8"/>
  <c r="Z147" i="8"/>
  <c r="X148" i="8"/>
  <c r="Y148" i="8"/>
  <c r="Z148" i="8"/>
  <c r="X149" i="8"/>
  <c r="Y149" i="8"/>
  <c r="Z149" i="8"/>
  <c r="X150" i="8"/>
  <c r="Y150" i="8"/>
  <c r="Z150" i="8"/>
  <c r="X151" i="8"/>
  <c r="Y151" i="8"/>
  <c r="Z151" i="8"/>
  <c r="X152" i="8"/>
  <c r="Y152" i="8"/>
  <c r="Z152" i="8"/>
  <c r="X153" i="8"/>
  <c r="Y153" i="8"/>
  <c r="Z153" i="8"/>
  <c r="X154" i="8"/>
  <c r="Y154" i="8"/>
  <c r="Z154" i="8"/>
  <c r="X155" i="8"/>
  <c r="Y155" i="8"/>
  <c r="Z155" i="8"/>
  <c r="X156" i="8"/>
  <c r="Y156" i="8"/>
  <c r="Z156" i="8"/>
  <c r="X157" i="8"/>
  <c r="Y157" i="8"/>
  <c r="Z157" i="8"/>
  <c r="Y160" i="8" l="1"/>
  <c r="X160" i="8"/>
  <c r="Z160" i="8"/>
  <c r="AJ135" i="8"/>
  <c r="AL135" i="8" s="1"/>
  <c r="AK135" i="8"/>
  <c r="AM135" i="8"/>
  <c r="AO135" i="8"/>
  <c r="AJ136" i="8"/>
  <c r="AL136" i="8" s="1"/>
  <c r="AK136" i="8"/>
  <c r="AM136" i="8"/>
  <c r="AO136" i="8"/>
  <c r="AJ137" i="8"/>
  <c r="AL137" i="8" s="1"/>
  <c r="AK137" i="8"/>
  <c r="AM137" i="8"/>
  <c r="AO137" i="8"/>
  <c r="AJ138" i="8"/>
  <c r="AL138" i="8" s="1"/>
  <c r="AK138" i="8"/>
  <c r="AM138" i="8"/>
  <c r="AO138" i="8"/>
  <c r="AJ140" i="8"/>
  <c r="AL140" i="8" s="1"/>
  <c r="AK140" i="8"/>
  <c r="AM140" i="8"/>
  <c r="AO140" i="8"/>
  <c r="AJ123" i="8"/>
  <c r="AL123" i="8" s="1"/>
  <c r="AK123" i="8"/>
  <c r="AM123" i="8"/>
  <c r="AO123" i="8"/>
  <c r="AJ124" i="8"/>
  <c r="AL124" i="8" s="1"/>
  <c r="AK124" i="8"/>
  <c r="AM124" i="8"/>
  <c r="AO124" i="8"/>
  <c r="AJ125" i="8"/>
  <c r="AL125" i="8" s="1"/>
  <c r="AK125" i="8"/>
  <c r="AM125" i="8"/>
  <c r="AO125" i="8"/>
  <c r="AJ126" i="8"/>
  <c r="AL126" i="8" s="1"/>
  <c r="AK126" i="8"/>
  <c r="AM126" i="8"/>
  <c r="AO126" i="8"/>
  <c r="AJ127" i="8"/>
  <c r="AL127" i="8" s="1"/>
  <c r="AK127" i="8"/>
  <c r="AM127" i="8"/>
  <c r="AO127" i="8"/>
  <c r="AJ128" i="8"/>
  <c r="AL128" i="8" s="1"/>
  <c r="AK128" i="8"/>
  <c r="AM128" i="8"/>
  <c r="AO128" i="8"/>
  <c r="AJ129" i="8"/>
  <c r="AL129" i="8" s="1"/>
  <c r="AK129" i="8"/>
  <c r="AM129" i="8"/>
  <c r="AO129" i="8"/>
  <c r="AJ130" i="8"/>
  <c r="AL130" i="8" s="1"/>
  <c r="AK130" i="8"/>
  <c r="AM130" i="8"/>
  <c r="AO130" i="8"/>
  <c r="AJ131" i="8"/>
  <c r="AL131" i="8" s="1"/>
  <c r="AK131" i="8"/>
  <c r="AM131" i="8"/>
  <c r="AO131" i="8"/>
  <c r="AJ132" i="8"/>
  <c r="AL132" i="8" s="1"/>
  <c r="AK132" i="8"/>
  <c r="AM132" i="8"/>
  <c r="AO132" i="8"/>
  <c r="AJ133" i="8"/>
  <c r="AL133" i="8" s="1"/>
  <c r="AK133" i="8"/>
  <c r="AM133" i="8"/>
  <c r="AO133" i="8"/>
  <c r="AJ134" i="8"/>
  <c r="AL134" i="8" s="1"/>
  <c r="AK134" i="8"/>
  <c r="AM134" i="8"/>
  <c r="AO134" i="8"/>
  <c r="AN127" i="8" l="1"/>
  <c r="AN140" i="8"/>
  <c r="AN137" i="8"/>
  <c r="AN135" i="8"/>
  <c r="AN138" i="8"/>
  <c r="AN136" i="8"/>
  <c r="AN134" i="8"/>
  <c r="AN126" i="8"/>
  <c r="AN132" i="8"/>
  <c r="AN131" i="8"/>
  <c r="AN124" i="8"/>
  <c r="AN123" i="8"/>
  <c r="AN128" i="8"/>
  <c r="AN130" i="8"/>
  <c r="AN129" i="8"/>
  <c r="AN133" i="8"/>
  <c r="AN125" i="8"/>
  <c r="Y43" i="2"/>
  <c r="AJ90" i="8"/>
  <c r="AL90" i="8" s="1"/>
  <c r="AK90" i="8"/>
  <c r="AM90" i="8"/>
  <c r="AO90" i="8"/>
  <c r="AJ91" i="8"/>
  <c r="AL91" i="8" s="1"/>
  <c r="AK91" i="8"/>
  <c r="AM91" i="8"/>
  <c r="AO91" i="8"/>
  <c r="AN91" i="8" l="1"/>
  <c r="AN90" i="8"/>
  <c r="F147" i="8" l="1"/>
  <c r="G147" i="8" l="1"/>
  <c r="H147" i="8"/>
  <c r="I147" i="8"/>
  <c r="J147" i="8"/>
  <c r="K147" i="8"/>
  <c r="L147" i="8"/>
  <c r="G148" i="8"/>
  <c r="H148" i="8"/>
  <c r="I148" i="8"/>
  <c r="J148" i="8"/>
  <c r="K148" i="8"/>
  <c r="L148" i="8"/>
  <c r="G149" i="8"/>
  <c r="H149" i="8"/>
  <c r="I149" i="8"/>
  <c r="J149" i="8"/>
  <c r="K149" i="8"/>
  <c r="L149" i="8"/>
  <c r="G150" i="8"/>
  <c r="H150" i="8"/>
  <c r="I150" i="8"/>
  <c r="J150" i="8"/>
  <c r="K150" i="8"/>
  <c r="L150" i="8"/>
  <c r="G151" i="8"/>
  <c r="H151" i="8"/>
  <c r="I151" i="8"/>
  <c r="J151" i="8"/>
  <c r="K151" i="8"/>
  <c r="L151" i="8"/>
  <c r="G152" i="8"/>
  <c r="H152" i="8"/>
  <c r="I152" i="8"/>
  <c r="J152" i="8"/>
  <c r="K152" i="8"/>
  <c r="L152" i="8"/>
  <c r="G153" i="8"/>
  <c r="H153" i="8"/>
  <c r="I153" i="8"/>
  <c r="J153" i="8"/>
  <c r="K153" i="8"/>
  <c r="L153" i="8"/>
  <c r="G154" i="8"/>
  <c r="H154" i="8"/>
  <c r="I154" i="8"/>
  <c r="J154" i="8"/>
  <c r="K154" i="8"/>
  <c r="L154" i="8"/>
  <c r="G155" i="8"/>
  <c r="H155" i="8"/>
  <c r="I155" i="8"/>
  <c r="J155" i="8"/>
  <c r="K155" i="8"/>
  <c r="L155" i="8"/>
  <c r="G156" i="8"/>
  <c r="H156" i="8"/>
  <c r="I156" i="8"/>
  <c r="J156" i="8"/>
  <c r="K156" i="8"/>
  <c r="L156" i="8"/>
  <c r="G157" i="8"/>
  <c r="H157" i="8"/>
  <c r="I157" i="8"/>
  <c r="J157" i="8"/>
  <c r="K157" i="8"/>
  <c r="L157" i="8"/>
  <c r="F154" i="8"/>
  <c r="F148" i="8"/>
  <c r="N43" i="2"/>
  <c r="AJ34" i="8"/>
  <c r="AL34" i="8" s="1"/>
  <c r="AK34" i="8"/>
  <c r="AM34" i="8"/>
  <c r="AO34" i="8"/>
  <c r="AJ36" i="8"/>
  <c r="AL36" i="8" s="1"/>
  <c r="AK36" i="8"/>
  <c r="AM36" i="8"/>
  <c r="AO36" i="8"/>
  <c r="L160" i="8" l="1"/>
  <c r="I160" i="8"/>
  <c r="H160" i="8"/>
  <c r="K160" i="8"/>
  <c r="G160" i="8"/>
  <c r="J160" i="8"/>
  <c r="AN36" i="8"/>
  <c r="AN34" i="8"/>
  <c r="AN16" i="3" l="1"/>
  <c r="AQ16" i="3"/>
  <c r="AX16" i="3"/>
  <c r="AY16" i="3"/>
  <c r="AZ16" i="3"/>
  <c r="BA16" i="3"/>
  <c r="BB16" i="3"/>
  <c r="AN17" i="3"/>
  <c r="AQ17" i="3"/>
  <c r="AX17" i="3"/>
  <c r="AY17" i="3"/>
  <c r="AZ17" i="3"/>
  <c r="BA17" i="3"/>
  <c r="BB17" i="3"/>
  <c r="AN18" i="3"/>
  <c r="AQ18" i="3"/>
  <c r="AX18" i="3"/>
  <c r="AY18" i="3"/>
  <c r="AZ18" i="3"/>
  <c r="BA18" i="3"/>
  <c r="BB18" i="3"/>
  <c r="BC18" i="3" l="1"/>
  <c r="AP18" i="3"/>
  <c r="AP16" i="3"/>
  <c r="BC16" i="3"/>
  <c r="BC17" i="3"/>
  <c r="AP17" i="3"/>
  <c r="AJ58" i="8" l="1"/>
  <c r="AJ59" i="8"/>
  <c r="AJ60" i="8"/>
  <c r="AJ61" i="8"/>
  <c r="AJ62" i="8"/>
  <c r="AN19" i="3" l="1"/>
  <c r="AJ3" i="21" l="1"/>
  <c r="AO15" i="2" l="1"/>
  <c r="AO5" i="2" l="1"/>
  <c r="U43" i="2"/>
  <c r="U44" i="2"/>
  <c r="U45" i="2"/>
  <c r="U46" i="2"/>
  <c r="U47" i="2"/>
  <c r="U48" i="2"/>
  <c r="U49" i="2"/>
  <c r="U50" i="2"/>
  <c r="U51" i="2"/>
  <c r="U52" i="2"/>
  <c r="U53" i="2"/>
  <c r="U54" i="2"/>
  <c r="U55" i="2"/>
  <c r="U56" i="2" l="1"/>
  <c r="U57" i="2"/>
  <c r="T36" i="1" l="1"/>
  <c r="AQ10" i="1"/>
  <c r="AR10" i="1"/>
  <c r="AJ14" i="8" l="1"/>
  <c r="AL14" i="8" s="1"/>
  <c r="AK14" i="8"/>
  <c r="AM14" i="8"/>
  <c r="AO14" i="8"/>
  <c r="AJ15" i="8"/>
  <c r="AL15" i="8" s="1"/>
  <c r="AK15" i="8"/>
  <c r="AM15" i="8"/>
  <c r="AO15" i="8"/>
  <c r="AJ16" i="8"/>
  <c r="AL16" i="8" s="1"/>
  <c r="AK16" i="8"/>
  <c r="AM16" i="8"/>
  <c r="AO16" i="8"/>
  <c r="AJ17" i="8"/>
  <c r="AL17" i="8" s="1"/>
  <c r="AK17" i="8"/>
  <c r="AM17" i="8"/>
  <c r="AO17" i="8"/>
  <c r="AJ18" i="8"/>
  <c r="AL18" i="8" s="1"/>
  <c r="AK18" i="8"/>
  <c r="AM18" i="8"/>
  <c r="AO18" i="8"/>
  <c r="AJ19" i="8"/>
  <c r="AL19" i="8" s="1"/>
  <c r="AK19" i="8"/>
  <c r="AM19" i="8"/>
  <c r="AO19" i="8"/>
  <c r="AJ20" i="8"/>
  <c r="AL20" i="8" s="1"/>
  <c r="AK20" i="8"/>
  <c r="AM20" i="8"/>
  <c r="AO20" i="8"/>
  <c r="AJ21" i="8"/>
  <c r="AL21" i="8" s="1"/>
  <c r="AK21" i="8"/>
  <c r="AM21" i="8"/>
  <c r="AO21" i="8"/>
  <c r="AJ22" i="8"/>
  <c r="AL22" i="8" s="1"/>
  <c r="AK22" i="8"/>
  <c r="AM22" i="8"/>
  <c r="AO22" i="8"/>
  <c r="AJ23" i="8"/>
  <c r="AL23" i="8" s="1"/>
  <c r="AK23" i="8"/>
  <c r="AM23" i="8"/>
  <c r="AO23" i="8"/>
  <c r="AJ24" i="8"/>
  <c r="AL24" i="8" s="1"/>
  <c r="AK24" i="8"/>
  <c r="AM24" i="8"/>
  <c r="AO24" i="8"/>
  <c r="AJ25" i="8"/>
  <c r="AL25" i="8" s="1"/>
  <c r="AK25" i="8"/>
  <c r="AM25" i="8"/>
  <c r="AO25" i="8"/>
  <c r="AJ26" i="8"/>
  <c r="AL26" i="8" s="1"/>
  <c r="AK26" i="8"/>
  <c r="AM26" i="8"/>
  <c r="AO26" i="8"/>
  <c r="AJ27" i="8"/>
  <c r="AL27" i="8" s="1"/>
  <c r="AK27" i="8"/>
  <c r="AM27" i="8"/>
  <c r="AO27" i="8"/>
  <c r="AJ28" i="8"/>
  <c r="AL28" i="8" s="1"/>
  <c r="AK28" i="8"/>
  <c r="AM28" i="8"/>
  <c r="AO28" i="8"/>
  <c r="AJ31" i="8"/>
  <c r="AL31" i="8" s="1"/>
  <c r="AK31" i="8"/>
  <c r="AM31" i="8"/>
  <c r="AO31" i="8"/>
  <c r="AJ33" i="8"/>
  <c r="AL33" i="8" s="1"/>
  <c r="AK33" i="8"/>
  <c r="AM33" i="8"/>
  <c r="AO33" i="8"/>
  <c r="AJ37" i="8"/>
  <c r="AL37" i="8" s="1"/>
  <c r="AK37" i="8"/>
  <c r="AM37" i="8"/>
  <c r="AO37" i="8"/>
  <c r="AJ38" i="8"/>
  <c r="AL38" i="8" s="1"/>
  <c r="AK38" i="8"/>
  <c r="AM38" i="8"/>
  <c r="AO38" i="8"/>
  <c r="AJ39" i="8"/>
  <c r="AL39" i="8" s="1"/>
  <c r="AK39" i="8"/>
  <c r="AM39" i="8"/>
  <c r="AO39" i="8"/>
  <c r="AJ40" i="8"/>
  <c r="AL40" i="8" s="1"/>
  <c r="AK40" i="8"/>
  <c r="AM40" i="8"/>
  <c r="AO40" i="8"/>
  <c r="AJ41" i="8"/>
  <c r="AL41" i="8" s="1"/>
  <c r="AK41" i="8"/>
  <c r="AM41" i="8"/>
  <c r="AO41" i="8"/>
  <c r="AJ42" i="8"/>
  <c r="AL42" i="8" s="1"/>
  <c r="AK42" i="8"/>
  <c r="AM42" i="8"/>
  <c r="AO42" i="8"/>
  <c r="AJ43" i="8"/>
  <c r="AL43" i="8" s="1"/>
  <c r="AK43" i="8"/>
  <c r="AM43" i="8"/>
  <c r="AO43" i="8"/>
  <c r="AJ44" i="8"/>
  <c r="AL44" i="8" s="1"/>
  <c r="AK44" i="8"/>
  <c r="AM44" i="8"/>
  <c r="AO44" i="8"/>
  <c r="AJ46" i="8"/>
  <c r="AL46" i="8" s="1"/>
  <c r="AK46" i="8"/>
  <c r="AM46" i="8"/>
  <c r="AO46" i="8"/>
  <c r="AJ47" i="8"/>
  <c r="AL47" i="8" s="1"/>
  <c r="AK47" i="8"/>
  <c r="AM47" i="8"/>
  <c r="AO47" i="8"/>
  <c r="AJ48" i="8"/>
  <c r="AL48" i="8" s="1"/>
  <c r="AK48" i="8"/>
  <c r="AM48" i="8"/>
  <c r="AO48" i="8"/>
  <c r="AJ49" i="8"/>
  <c r="AL49" i="8" s="1"/>
  <c r="AK49" i="8"/>
  <c r="AM49" i="8"/>
  <c r="AO49" i="8"/>
  <c r="AJ50" i="8"/>
  <c r="AL50" i="8" s="1"/>
  <c r="AK50" i="8"/>
  <c r="AM50" i="8"/>
  <c r="AO50" i="8"/>
  <c r="AJ51" i="8"/>
  <c r="AL51" i="8" s="1"/>
  <c r="AK51" i="8"/>
  <c r="AM51" i="8"/>
  <c r="AO51" i="8"/>
  <c r="AJ52" i="8"/>
  <c r="AL52" i="8" s="1"/>
  <c r="AK52" i="8"/>
  <c r="AM52" i="8"/>
  <c r="AO52" i="8"/>
  <c r="AJ53" i="8"/>
  <c r="AL53" i="8" s="1"/>
  <c r="AK53" i="8"/>
  <c r="AM53" i="8"/>
  <c r="AO53" i="8"/>
  <c r="AJ54" i="8"/>
  <c r="AL54" i="8" s="1"/>
  <c r="AK54" i="8"/>
  <c r="AM54" i="8"/>
  <c r="AO54" i="8"/>
  <c r="AJ55" i="8"/>
  <c r="AL55" i="8" s="1"/>
  <c r="AK55" i="8"/>
  <c r="AM55" i="8"/>
  <c r="AO55" i="8"/>
  <c r="AJ56" i="8"/>
  <c r="AL56" i="8" s="1"/>
  <c r="AK56" i="8"/>
  <c r="AM56" i="8"/>
  <c r="AO56" i="8"/>
  <c r="AJ57" i="8"/>
  <c r="AL57" i="8" s="1"/>
  <c r="AK57" i="8"/>
  <c r="AM57" i="8"/>
  <c r="AO57" i="8"/>
  <c r="AL58" i="8"/>
  <c r="AK58" i="8"/>
  <c r="AM58" i="8"/>
  <c r="AO58" i="8"/>
  <c r="AL59" i="8"/>
  <c r="AK59" i="8"/>
  <c r="AM59" i="8"/>
  <c r="AO59" i="8"/>
  <c r="AL60" i="8"/>
  <c r="AK60" i="8"/>
  <c r="AM60" i="8"/>
  <c r="AO60" i="8"/>
  <c r="AL61" i="8"/>
  <c r="AK61" i="8"/>
  <c r="AM61" i="8"/>
  <c r="AO61" i="8"/>
  <c r="AL62" i="8"/>
  <c r="AK62" i="8"/>
  <c r="AM62" i="8"/>
  <c r="AO62" i="8"/>
  <c r="AJ92" i="8"/>
  <c r="AL92" i="8" s="1"/>
  <c r="AK92" i="8"/>
  <c r="AM92" i="8"/>
  <c r="AO92" i="8"/>
  <c r="AJ93" i="8"/>
  <c r="AL93" i="8" s="1"/>
  <c r="AK93" i="8"/>
  <c r="AM93" i="8"/>
  <c r="AO93" i="8"/>
  <c r="AJ94" i="8"/>
  <c r="AL94" i="8" s="1"/>
  <c r="AK94" i="8"/>
  <c r="AM94" i="8"/>
  <c r="AO94" i="8"/>
  <c r="AJ95" i="8"/>
  <c r="AL95" i="8" s="1"/>
  <c r="AK95" i="8"/>
  <c r="AM95" i="8"/>
  <c r="AO95" i="8"/>
  <c r="AJ96" i="8"/>
  <c r="AL96" i="8" s="1"/>
  <c r="AK96" i="8"/>
  <c r="AM96" i="8"/>
  <c r="AO96" i="8"/>
  <c r="AJ97" i="8"/>
  <c r="AL97" i="8" s="1"/>
  <c r="AK97" i="8"/>
  <c r="AM97" i="8"/>
  <c r="AO97" i="8"/>
  <c r="AJ98" i="8"/>
  <c r="AL98" i="8" s="1"/>
  <c r="AK98" i="8"/>
  <c r="AM98" i="8"/>
  <c r="AO98" i="8"/>
  <c r="AJ99" i="8"/>
  <c r="AL99" i="8" s="1"/>
  <c r="AK99" i="8"/>
  <c r="AM99" i="8"/>
  <c r="AO99" i="8"/>
  <c r="AJ100" i="8"/>
  <c r="AL100" i="8" s="1"/>
  <c r="AK100" i="8"/>
  <c r="AM100" i="8"/>
  <c r="AO100" i="8"/>
  <c r="AJ101" i="8"/>
  <c r="AL101" i="8" s="1"/>
  <c r="AK101" i="8"/>
  <c r="AM101" i="8"/>
  <c r="AO101" i="8"/>
  <c r="AJ102" i="8"/>
  <c r="AL102" i="8" s="1"/>
  <c r="AK102" i="8"/>
  <c r="AM102" i="8"/>
  <c r="AO102" i="8"/>
  <c r="AJ108" i="8"/>
  <c r="AL108" i="8" s="1"/>
  <c r="AK108" i="8"/>
  <c r="AM108" i="8"/>
  <c r="AO108" i="8"/>
  <c r="AJ109" i="8"/>
  <c r="AL109" i="8" s="1"/>
  <c r="AK109" i="8"/>
  <c r="AM109" i="8"/>
  <c r="AO109" i="8"/>
  <c r="AJ110" i="8"/>
  <c r="AL110" i="8" s="1"/>
  <c r="AK110" i="8"/>
  <c r="AM110" i="8"/>
  <c r="AO110" i="8"/>
  <c r="AJ111" i="8"/>
  <c r="AL111" i="8" s="1"/>
  <c r="AK111" i="8"/>
  <c r="AM111" i="8"/>
  <c r="AO111" i="8"/>
  <c r="AJ112" i="8"/>
  <c r="AL112" i="8" s="1"/>
  <c r="AK112" i="8"/>
  <c r="AM112" i="8"/>
  <c r="AO112" i="8"/>
  <c r="AJ113" i="8"/>
  <c r="AL113" i="8" s="1"/>
  <c r="AK113" i="8"/>
  <c r="AM113" i="8"/>
  <c r="AO113" i="8"/>
  <c r="AJ114" i="8"/>
  <c r="AL114" i="8" s="1"/>
  <c r="AK114" i="8"/>
  <c r="AM114" i="8"/>
  <c r="AO114" i="8"/>
  <c r="AJ115" i="8"/>
  <c r="AL115" i="8" s="1"/>
  <c r="AK115" i="8"/>
  <c r="AM115" i="8"/>
  <c r="AO115" i="8"/>
  <c r="AJ116" i="8"/>
  <c r="AL116" i="8" s="1"/>
  <c r="AK116" i="8"/>
  <c r="AM116" i="8"/>
  <c r="AO116" i="8"/>
  <c r="AJ117" i="8"/>
  <c r="AL117" i="8" s="1"/>
  <c r="AK117" i="8"/>
  <c r="AM117" i="8"/>
  <c r="AO117" i="8"/>
  <c r="AJ118" i="8"/>
  <c r="AL118" i="8" s="1"/>
  <c r="AK118" i="8"/>
  <c r="AM118" i="8"/>
  <c r="AO118" i="8"/>
  <c r="AJ119" i="8"/>
  <c r="AL119" i="8" s="1"/>
  <c r="AK119" i="8"/>
  <c r="AM119" i="8"/>
  <c r="AO119" i="8"/>
  <c r="AJ120" i="8"/>
  <c r="AL120" i="8" s="1"/>
  <c r="AK120" i="8"/>
  <c r="AM120" i="8"/>
  <c r="AO120" i="8"/>
  <c r="AN51" i="8" l="1"/>
  <c r="AN108" i="8"/>
  <c r="AN116" i="8"/>
  <c r="AN100" i="8"/>
  <c r="AN97" i="8"/>
  <c r="AN94" i="8"/>
  <c r="AN61" i="8"/>
  <c r="AN58" i="8"/>
  <c r="AN22" i="8"/>
  <c r="AN17" i="8"/>
  <c r="AN23" i="8"/>
  <c r="AN20" i="8"/>
  <c r="AN14" i="8"/>
  <c r="AN28" i="8"/>
  <c r="AN54" i="8"/>
  <c r="AN38" i="8"/>
  <c r="AN46" i="8"/>
  <c r="AN50" i="8"/>
  <c r="AN42" i="8"/>
  <c r="AN119" i="8"/>
  <c r="AN117" i="8"/>
  <c r="AN113" i="8"/>
  <c r="AN109" i="8"/>
  <c r="AN101" i="8"/>
  <c r="AN98" i="8"/>
  <c r="AN95" i="8"/>
  <c r="AN55" i="8"/>
  <c r="AN39" i="8"/>
  <c r="AN25" i="8"/>
  <c r="AN15" i="8"/>
  <c r="AN120" i="8"/>
  <c r="AN118" i="8"/>
  <c r="AN114" i="8"/>
  <c r="AN110" i="8"/>
  <c r="AN102" i="8"/>
  <c r="AN99" i="8"/>
  <c r="AN18" i="8"/>
  <c r="AN115" i="8"/>
  <c r="AN112" i="8"/>
  <c r="AN111" i="8"/>
  <c r="AN47" i="8"/>
  <c r="AN21" i="8"/>
  <c r="AN92" i="8"/>
  <c r="AN62" i="8"/>
  <c r="AN59" i="8"/>
  <c r="AN56" i="8"/>
  <c r="AN52" i="8"/>
  <c r="AN48" i="8"/>
  <c r="AN43" i="8"/>
  <c r="AN40" i="8"/>
  <c r="AN33" i="8"/>
  <c r="AN26" i="8"/>
  <c r="AN24" i="8"/>
  <c r="AN19" i="8"/>
  <c r="AN16" i="8"/>
  <c r="AN96" i="8"/>
  <c r="AN93" i="8"/>
  <c r="AN60" i="8"/>
  <c r="AN57" i="8"/>
  <c r="AN53" i="8"/>
  <c r="AN49" i="8"/>
  <c r="AN44" i="8"/>
  <c r="AN41" i="8"/>
  <c r="AN37" i="8"/>
  <c r="AN31" i="8"/>
  <c r="AN27" i="8"/>
  <c r="AD10" i="4" l="1"/>
  <c r="AD11" i="4"/>
  <c r="AD12" i="4"/>
  <c r="AD13" i="4"/>
  <c r="AD14" i="4"/>
  <c r="AD15" i="4"/>
  <c r="AD16" i="4"/>
  <c r="AD17" i="4"/>
  <c r="AD18" i="4"/>
  <c r="AD19" i="4"/>
  <c r="AD20" i="4"/>
  <c r="AD21" i="4"/>
  <c r="AD22" i="4"/>
  <c r="AD23" i="4" l="1"/>
  <c r="AD24" i="4"/>
  <c r="AN4" i="17" l="1"/>
  <c r="AN5" i="17"/>
  <c r="AN6" i="17"/>
  <c r="AN7" i="17"/>
  <c r="AN8" i="17"/>
  <c r="AN9" i="17"/>
  <c r="AN10" i="17"/>
  <c r="AN11" i="17"/>
  <c r="AN12" i="17"/>
  <c r="AO13" i="2" l="1"/>
  <c r="F19" i="19" l="1"/>
  <c r="G19" i="19" s="1"/>
  <c r="H19" i="19" s="1"/>
  <c r="I19" i="19" s="1"/>
  <c r="J19" i="19" s="1"/>
  <c r="K19" i="19" s="1"/>
  <c r="L19" i="19" s="1"/>
  <c r="M19" i="19" s="1"/>
  <c r="N19" i="19" s="1"/>
  <c r="O19" i="19" s="1"/>
  <c r="P19" i="19" s="1"/>
  <c r="Q19" i="19" s="1"/>
  <c r="R19" i="19" s="1"/>
  <c r="S19" i="19" s="1"/>
  <c r="T19" i="19" s="1"/>
  <c r="U19" i="19" s="1"/>
  <c r="V19" i="19" s="1"/>
  <c r="W19" i="19" s="1"/>
  <c r="X19" i="19" s="1"/>
  <c r="Y19" i="19" s="1"/>
  <c r="Z19" i="19" s="1"/>
  <c r="AA19" i="19" s="1"/>
  <c r="AB19" i="19" s="1"/>
  <c r="AC19" i="19" s="1"/>
  <c r="AD19" i="19" s="1"/>
  <c r="AE19" i="19" s="1"/>
  <c r="AF19" i="19" s="1"/>
  <c r="AG19" i="19" s="1"/>
  <c r="AH19" i="19" s="1"/>
  <c r="AX6" i="2" l="1"/>
  <c r="AY6" i="2"/>
  <c r="AZ6" i="2"/>
  <c r="BA6" i="2"/>
  <c r="BB6" i="2"/>
  <c r="AX7" i="2"/>
  <c r="AY7" i="2"/>
  <c r="AZ7" i="2"/>
  <c r="BA7" i="2"/>
  <c r="BB7" i="2"/>
  <c r="AX8" i="2"/>
  <c r="AY8" i="2"/>
  <c r="AZ8" i="2"/>
  <c r="BA8" i="2"/>
  <c r="BB8" i="2"/>
  <c r="AX9" i="2"/>
  <c r="AY9" i="2"/>
  <c r="AZ9" i="2"/>
  <c r="BA9" i="2"/>
  <c r="BB9" i="2"/>
  <c r="AX10" i="2"/>
  <c r="AY10" i="2"/>
  <c r="AZ10" i="2"/>
  <c r="BA10" i="2"/>
  <c r="BB10" i="2"/>
  <c r="AX11" i="2"/>
  <c r="AY11" i="2"/>
  <c r="AZ11" i="2"/>
  <c r="BA11" i="2"/>
  <c r="BB11" i="2"/>
  <c r="AX12" i="2"/>
  <c r="AY12" i="2"/>
  <c r="AZ12" i="2"/>
  <c r="BA12" i="2"/>
  <c r="BB12" i="2"/>
  <c r="AX13" i="2"/>
  <c r="AY13" i="2"/>
  <c r="AZ13" i="2"/>
  <c r="BA13" i="2"/>
  <c r="BB13" i="2"/>
  <c r="AX15" i="2"/>
  <c r="AY15" i="2"/>
  <c r="AZ15" i="2"/>
  <c r="BA15" i="2"/>
  <c r="BB15" i="2"/>
  <c r="AX16" i="2"/>
  <c r="AY16" i="2"/>
  <c r="AZ16" i="2"/>
  <c r="BA16" i="2"/>
  <c r="BB16" i="2"/>
  <c r="AX17" i="2"/>
  <c r="AY17" i="2"/>
  <c r="AZ17" i="2"/>
  <c r="BA17" i="2"/>
  <c r="BB17" i="2"/>
  <c r="AX18" i="2"/>
  <c r="AY18" i="2"/>
  <c r="AZ18" i="2"/>
  <c r="BA18" i="2"/>
  <c r="BB18" i="2"/>
  <c r="AX19" i="2"/>
  <c r="AY19" i="2"/>
  <c r="AZ19" i="2"/>
  <c r="BA19" i="2"/>
  <c r="BB19" i="2"/>
  <c r="AQ5" i="2"/>
  <c r="AQ6" i="2"/>
  <c r="AQ7" i="2"/>
  <c r="AQ8" i="2"/>
  <c r="AQ9" i="2"/>
  <c r="AQ10" i="2"/>
  <c r="AQ11" i="2"/>
  <c r="AQ12" i="2"/>
  <c r="AQ13" i="2"/>
  <c r="AQ15" i="2"/>
  <c r="AQ16" i="2"/>
  <c r="AQ17" i="2"/>
  <c r="AQ18" i="2"/>
  <c r="AQ19" i="2"/>
  <c r="AO6" i="2"/>
  <c r="AO7" i="2"/>
  <c r="AO8" i="2"/>
  <c r="AO9" i="2"/>
  <c r="AO10" i="2"/>
  <c r="AO11" i="2"/>
  <c r="AO12" i="2"/>
  <c r="AO16" i="2"/>
  <c r="AO17" i="2"/>
  <c r="AO18" i="2"/>
  <c r="AX8" i="3"/>
  <c r="AY8" i="3"/>
  <c r="AZ8" i="3"/>
  <c r="BA8" i="3"/>
  <c r="BB8" i="3"/>
  <c r="AX9" i="3"/>
  <c r="AY9" i="3"/>
  <c r="AZ9" i="3"/>
  <c r="BA9" i="3"/>
  <c r="BB9" i="3"/>
  <c r="AX10" i="3"/>
  <c r="AY10" i="3"/>
  <c r="AZ10" i="3"/>
  <c r="BA10" i="3"/>
  <c r="BB10" i="3"/>
  <c r="AX11" i="3"/>
  <c r="AY11" i="3"/>
  <c r="AZ11" i="3"/>
  <c r="BA11" i="3"/>
  <c r="BB11" i="3"/>
  <c r="AX12" i="3"/>
  <c r="AY12" i="3"/>
  <c r="AZ12" i="3"/>
  <c r="BA12" i="3"/>
  <c r="BB12" i="3"/>
  <c r="AX13" i="3"/>
  <c r="AY13" i="3"/>
  <c r="AZ13" i="3"/>
  <c r="BA13" i="3"/>
  <c r="BB13" i="3"/>
  <c r="AX14" i="3"/>
  <c r="AY14" i="3"/>
  <c r="AZ14" i="3"/>
  <c r="BA14" i="3"/>
  <c r="BB14" i="3"/>
  <c r="AX15" i="3"/>
  <c r="AY15" i="3"/>
  <c r="AZ15" i="3"/>
  <c r="BA15" i="3"/>
  <c r="BB15" i="3"/>
  <c r="AX19" i="3"/>
  <c r="AY19" i="3"/>
  <c r="AZ19" i="3"/>
  <c r="BA19" i="3"/>
  <c r="BB19" i="3"/>
  <c r="AX20" i="3"/>
  <c r="AY20" i="3"/>
  <c r="AZ20" i="3"/>
  <c r="BA20" i="3"/>
  <c r="BB20" i="3"/>
  <c r="AY21" i="3"/>
  <c r="AZ21" i="3"/>
  <c r="BA21" i="3"/>
  <c r="BB21" i="3"/>
  <c r="AX22" i="3"/>
  <c r="AY22" i="3"/>
  <c r="AZ22" i="3"/>
  <c r="BA22" i="3"/>
  <c r="BB22" i="3"/>
  <c r="AX23" i="3"/>
  <c r="AY23" i="3"/>
  <c r="AZ23" i="3"/>
  <c r="BA23" i="3"/>
  <c r="BB23" i="3"/>
  <c r="AX24" i="3"/>
  <c r="AY24" i="3"/>
  <c r="AZ24" i="3"/>
  <c r="BA24" i="3"/>
  <c r="BB24" i="3"/>
  <c r="AQ10" i="3"/>
  <c r="AQ11" i="3"/>
  <c r="AQ12" i="3"/>
  <c r="AQ13" i="3"/>
  <c r="AQ14" i="3"/>
  <c r="AQ15" i="3"/>
  <c r="AQ19" i="3"/>
  <c r="AQ20" i="3"/>
  <c r="AQ21" i="3"/>
  <c r="AQ22" i="3"/>
  <c r="AQ23" i="3"/>
  <c r="AQ24" i="3"/>
  <c r="AQ7" i="3"/>
  <c r="AQ8" i="3"/>
  <c r="AN11" i="3"/>
  <c r="AN12" i="3"/>
  <c r="AN13" i="3"/>
  <c r="AN14" i="3"/>
  <c r="AN15" i="3"/>
  <c r="AN20" i="3"/>
  <c r="AN21" i="3"/>
  <c r="AN23" i="3"/>
  <c r="AN24" i="3"/>
  <c r="AW5" i="17"/>
  <c r="AX5" i="17"/>
  <c r="AW6" i="17"/>
  <c r="AX6" i="17"/>
  <c r="AW7" i="17"/>
  <c r="AX7" i="17"/>
  <c r="AW8" i="17"/>
  <c r="AX8" i="17"/>
  <c r="AW9" i="17"/>
  <c r="AX9" i="17"/>
  <c r="AW10" i="17"/>
  <c r="AX10" i="17"/>
  <c r="AW11" i="17"/>
  <c r="AX11" i="17"/>
  <c r="AW12" i="17"/>
  <c r="AX12" i="17"/>
  <c r="BC19" i="2" l="1"/>
  <c r="BC15" i="3"/>
  <c r="AY11" i="17"/>
  <c r="AY9" i="17"/>
  <c r="AY12" i="17"/>
  <c r="BC15" i="2"/>
  <c r="BC10" i="2"/>
  <c r="BC18" i="2"/>
  <c r="BC12" i="2"/>
  <c r="BC7" i="2"/>
  <c r="BC13" i="2"/>
  <c r="AP20" i="3"/>
  <c r="AP23" i="3"/>
  <c r="AP11" i="3"/>
  <c r="BC11" i="3"/>
  <c r="BC20" i="3"/>
  <c r="BC17" i="2"/>
  <c r="BC16" i="2"/>
  <c r="BC11" i="2"/>
  <c r="BC6" i="2"/>
  <c r="BC9" i="2"/>
  <c r="BC8" i="2"/>
  <c r="BC13" i="3"/>
  <c r="AP13" i="3"/>
  <c r="BC23" i="3"/>
  <c r="BC19" i="3"/>
  <c r="AP19" i="3"/>
  <c r="BC22" i="3"/>
  <c r="AP22" i="3"/>
  <c r="BC24" i="3"/>
  <c r="AP24" i="3"/>
  <c r="BC12" i="3"/>
  <c r="AP12" i="3"/>
  <c r="AP14" i="3"/>
  <c r="BC9" i="3"/>
  <c r="BC14" i="3"/>
  <c r="AP15" i="3"/>
  <c r="BC10" i="3"/>
  <c r="BC8" i="3"/>
  <c r="AP21" i="3"/>
  <c r="BC21" i="3"/>
  <c r="AY7" i="17"/>
  <c r="AY10" i="17"/>
  <c r="AY8" i="17"/>
  <c r="AY5" i="17"/>
  <c r="AY6" i="17"/>
  <c r="AP6" i="4"/>
  <c r="AW6" i="4"/>
  <c r="AX6" i="4"/>
  <c r="AP7" i="4"/>
  <c r="AW7" i="4"/>
  <c r="AX7" i="4"/>
  <c r="AP8" i="4"/>
  <c r="AW8" i="4"/>
  <c r="AX8" i="4"/>
  <c r="AP9" i="4"/>
  <c r="AW9" i="4"/>
  <c r="AX9" i="4"/>
  <c r="AN6" i="4"/>
  <c r="AN8" i="4"/>
  <c r="AN9" i="4"/>
  <c r="AV8" i="1"/>
  <c r="AW8" i="1"/>
  <c r="AX8" i="1"/>
  <c r="AY8" i="1"/>
  <c r="AV9" i="1"/>
  <c r="AW9" i="1"/>
  <c r="AX9" i="1"/>
  <c r="AY9" i="1"/>
  <c r="AV10" i="1"/>
  <c r="AW10" i="1"/>
  <c r="AX10" i="1"/>
  <c r="AY10" i="1"/>
  <c r="AV11" i="1"/>
  <c r="AW11" i="1"/>
  <c r="AX11" i="1"/>
  <c r="AY11" i="1"/>
  <c r="AN8" i="1"/>
  <c r="AP8" i="1" s="1"/>
  <c r="AN9" i="1"/>
  <c r="AP9" i="1" s="1"/>
  <c r="AN10" i="1"/>
  <c r="AN11" i="1"/>
  <c r="AP11" i="1" s="1"/>
  <c r="AW8" i="18"/>
  <c r="AX8" i="18"/>
  <c r="AP8" i="18"/>
  <c r="AN8" i="18"/>
  <c r="AN10" i="18"/>
  <c r="AN11" i="18"/>
  <c r="AP10" i="1" l="1"/>
  <c r="AU10" i="1" s="1"/>
  <c r="AS10" i="1"/>
  <c r="AT10" i="1"/>
  <c r="AZ9" i="1"/>
  <c r="AY9" i="4"/>
  <c r="AY7" i="4"/>
  <c r="AY8" i="4"/>
  <c r="AZ10" i="1"/>
  <c r="AZ8" i="1"/>
  <c r="AZ11" i="1"/>
  <c r="AY8" i="18"/>
  <c r="AY6" i="4"/>
  <c r="AM13" i="8" l="1"/>
  <c r="AK13" i="8"/>
  <c r="AJ13" i="8"/>
  <c r="AL13" i="8" s="1"/>
  <c r="AN13" i="8" l="1"/>
  <c r="AO13" i="8" l="1"/>
  <c r="X25" i="3" l="1"/>
  <c r="Y25" i="3"/>
  <c r="Z25" i="3"/>
  <c r="AA25" i="3"/>
  <c r="AB25" i="3"/>
  <c r="AC25" i="3"/>
  <c r="AD25" i="3"/>
  <c r="X26" i="3"/>
  <c r="Y26" i="3"/>
  <c r="Z26" i="3"/>
  <c r="AA26" i="3"/>
  <c r="AB26" i="3"/>
  <c r="AC26" i="3"/>
  <c r="AD26" i="3"/>
  <c r="X27" i="3"/>
  <c r="Y27" i="3"/>
  <c r="Z27" i="3"/>
  <c r="AA27" i="3"/>
  <c r="AB27" i="3"/>
  <c r="AC27" i="3"/>
  <c r="AD27" i="3"/>
  <c r="X28" i="3"/>
  <c r="Y28" i="3"/>
  <c r="Z28" i="3"/>
  <c r="AA28" i="3"/>
  <c r="AB28" i="3"/>
  <c r="AC28" i="3"/>
  <c r="AD28" i="3"/>
  <c r="X29" i="3"/>
  <c r="Y29" i="3"/>
  <c r="Z29" i="3"/>
  <c r="AA29" i="3"/>
  <c r="AB29" i="3"/>
  <c r="AC29" i="3"/>
  <c r="AD29" i="3"/>
  <c r="X30" i="3"/>
  <c r="Y30" i="3"/>
  <c r="Z30" i="3"/>
  <c r="AA30" i="3"/>
  <c r="AB30" i="3"/>
  <c r="AC30" i="3"/>
  <c r="AD30" i="3"/>
  <c r="X31" i="3"/>
  <c r="Y31" i="3"/>
  <c r="Z31" i="3"/>
  <c r="AA31" i="3"/>
  <c r="AB31" i="3"/>
  <c r="AC31" i="3"/>
  <c r="AD31" i="3"/>
  <c r="X32" i="3"/>
  <c r="Y32" i="3"/>
  <c r="Z32" i="3"/>
  <c r="AA32" i="3"/>
  <c r="AB32" i="3"/>
  <c r="AC32" i="3"/>
  <c r="AD32" i="3"/>
  <c r="X33" i="3"/>
  <c r="Y33" i="3"/>
  <c r="Z33" i="3"/>
  <c r="AA33" i="3"/>
  <c r="AB33" i="3"/>
  <c r="AC33" i="3"/>
  <c r="AD33" i="3"/>
  <c r="X34" i="3"/>
  <c r="Y34" i="3"/>
  <c r="Z34" i="3"/>
  <c r="AA34" i="3"/>
  <c r="AB34" i="3"/>
  <c r="AC34" i="3"/>
  <c r="AD34" i="3"/>
  <c r="X35" i="3"/>
  <c r="Y35" i="3"/>
  <c r="Z35" i="3"/>
  <c r="AA35" i="3"/>
  <c r="AB35" i="3"/>
  <c r="AC35" i="3"/>
  <c r="AD35" i="3"/>
  <c r="X36" i="3"/>
  <c r="Y36" i="3"/>
  <c r="Z36" i="3"/>
  <c r="AA36" i="3"/>
  <c r="AB36" i="3"/>
  <c r="AC36" i="3"/>
  <c r="AD36" i="3"/>
  <c r="X37" i="3"/>
  <c r="Y37" i="3"/>
  <c r="Z37" i="3"/>
  <c r="AA37" i="3"/>
  <c r="AB37" i="3"/>
  <c r="AC37" i="3"/>
  <c r="AD37" i="3"/>
  <c r="AC39" i="3" l="1"/>
  <c r="Z38" i="3"/>
  <c r="AD38" i="3"/>
  <c r="X38" i="3"/>
  <c r="AD39" i="3"/>
  <c r="AB38" i="3"/>
  <c r="AA38" i="3"/>
  <c r="AC38" i="3"/>
  <c r="AB39" i="3"/>
  <c r="AA39" i="3"/>
  <c r="Z39" i="3"/>
  <c r="Y38" i="3"/>
  <c r="Y39" i="3"/>
  <c r="X39" i="3"/>
  <c r="J10" i="4" l="1"/>
  <c r="K10" i="4"/>
  <c r="L10" i="4"/>
  <c r="M10" i="4"/>
  <c r="N10" i="4"/>
  <c r="O10" i="4"/>
  <c r="P10" i="4"/>
  <c r="Q10" i="4"/>
  <c r="S10" i="4"/>
  <c r="T10" i="4"/>
  <c r="U10" i="4"/>
  <c r="V10" i="4"/>
  <c r="W10" i="4"/>
  <c r="X10" i="4"/>
  <c r="Y10" i="4"/>
  <c r="Z10" i="4"/>
  <c r="AA10" i="4"/>
  <c r="AB10" i="4"/>
  <c r="AC10" i="4"/>
  <c r="AE10" i="4"/>
  <c r="AF10" i="4"/>
  <c r="AG10" i="4"/>
  <c r="AH10" i="4"/>
  <c r="AI10" i="4"/>
  <c r="AJ10" i="4"/>
  <c r="K11" i="4"/>
  <c r="L11" i="4"/>
  <c r="M11" i="4"/>
  <c r="N11" i="4"/>
  <c r="O11" i="4"/>
  <c r="P11" i="4"/>
  <c r="Q11" i="4"/>
  <c r="R11" i="4"/>
  <c r="S11" i="4"/>
  <c r="T11" i="4"/>
  <c r="U11" i="4"/>
  <c r="V11" i="4"/>
  <c r="W11" i="4"/>
  <c r="X11" i="4"/>
  <c r="Y11" i="4"/>
  <c r="Z11" i="4"/>
  <c r="AA11" i="4"/>
  <c r="AB11" i="4"/>
  <c r="AC11" i="4"/>
  <c r="AE11" i="4"/>
  <c r="AF11" i="4"/>
  <c r="AG11" i="4"/>
  <c r="AH11" i="4"/>
  <c r="AI11" i="4"/>
  <c r="AJ11" i="4"/>
  <c r="K12" i="4"/>
  <c r="L12" i="4"/>
  <c r="M12" i="4"/>
  <c r="N12" i="4"/>
  <c r="O12" i="4"/>
  <c r="P12" i="4"/>
  <c r="Q12" i="4"/>
  <c r="R12" i="4"/>
  <c r="S12" i="4"/>
  <c r="T12" i="4"/>
  <c r="U12" i="4"/>
  <c r="V12" i="4"/>
  <c r="W12" i="4"/>
  <c r="X12" i="4"/>
  <c r="Y12" i="4"/>
  <c r="Z12" i="4"/>
  <c r="AA12" i="4"/>
  <c r="AB12" i="4"/>
  <c r="AC12" i="4"/>
  <c r="AE12" i="4"/>
  <c r="AF12" i="4"/>
  <c r="AG12" i="4"/>
  <c r="AH12" i="4"/>
  <c r="AI12" i="4"/>
  <c r="AJ12" i="4"/>
  <c r="K13" i="4"/>
  <c r="L13" i="4"/>
  <c r="M13" i="4"/>
  <c r="N13" i="4"/>
  <c r="O13" i="4"/>
  <c r="P13" i="4"/>
  <c r="Q13" i="4"/>
  <c r="R13" i="4"/>
  <c r="S13" i="4"/>
  <c r="T13" i="4"/>
  <c r="U13" i="4"/>
  <c r="V13" i="4"/>
  <c r="W13" i="4"/>
  <c r="X13" i="4"/>
  <c r="Y13" i="4"/>
  <c r="Z13" i="4"/>
  <c r="AA13" i="4"/>
  <c r="AB13" i="4"/>
  <c r="AC13" i="4"/>
  <c r="AE13" i="4"/>
  <c r="AF13" i="4"/>
  <c r="AG13" i="4"/>
  <c r="AH13" i="4"/>
  <c r="AI13" i="4"/>
  <c r="AJ13" i="4"/>
  <c r="K14" i="4"/>
  <c r="L14" i="4"/>
  <c r="M14" i="4"/>
  <c r="N14" i="4"/>
  <c r="O14" i="4"/>
  <c r="P14" i="4"/>
  <c r="Q14" i="4"/>
  <c r="R14" i="4"/>
  <c r="S14" i="4"/>
  <c r="T14" i="4"/>
  <c r="U14" i="4"/>
  <c r="V14" i="4"/>
  <c r="W14" i="4"/>
  <c r="X14" i="4"/>
  <c r="Y14" i="4"/>
  <c r="Z14" i="4"/>
  <c r="AA14" i="4"/>
  <c r="AB14" i="4"/>
  <c r="AC14" i="4"/>
  <c r="AE14" i="4"/>
  <c r="AF14" i="4"/>
  <c r="AG14" i="4"/>
  <c r="AH14" i="4"/>
  <c r="AI14" i="4"/>
  <c r="AJ14" i="4"/>
  <c r="K15" i="4"/>
  <c r="L15" i="4"/>
  <c r="M15" i="4"/>
  <c r="N15" i="4"/>
  <c r="O15" i="4"/>
  <c r="P15" i="4"/>
  <c r="Q15" i="4"/>
  <c r="R15" i="4"/>
  <c r="S15" i="4"/>
  <c r="T15" i="4"/>
  <c r="U15" i="4"/>
  <c r="V15" i="4"/>
  <c r="W15" i="4"/>
  <c r="X15" i="4"/>
  <c r="Y15" i="4"/>
  <c r="Z15" i="4"/>
  <c r="AA15" i="4"/>
  <c r="AB15" i="4"/>
  <c r="AC15" i="4"/>
  <c r="AE15" i="4"/>
  <c r="AF15" i="4"/>
  <c r="AG15" i="4"/>
  <c r="AH15" i="4"/>
  <c r="AI15" i="4"/>
  <c r="AJ15" i="4"/>
  <c r="K16" i="4"/>
  <c r="L16" i="4"/>
  <c r="M16" i="4"/>
  <c r="N16" i="4"/>
  <c r="O16" i="4"/>
  <c r="P16" i="4"/>
  <c r="Q16" i="4"/>
  <c r="R16" i="4"/>
  <c r="S16" i="4"/>
  <c r="T16" i="4"/>
  <c r="U16" i="4"/>
  <c r="V16" i="4"/>
  <c r="W16" i="4"/>
  <c r="X16" i="4"/>
  <c r="Y16" i="4"/>
  <c r="Z16" i="4"/>
  <c r="AA16" i="4"/>
  <c r="AB16" i="4"/>
  <c r="AC16" i="4"/>
  <c r="AE16" i="4"/>
  <c r="AF16" i="4"/>
  <c r="AG16" i="4"/>
  <c r="AH16" i="4"/>
  <c r="AI16" i="4"/>
  <c r="AJ16" i="4"/>
  <c r="K17" i="4"/>
  <c r="L17" i="4"/>
  <c r="M17" i="4"/>
  <c r="N17" i="4"/>
  <c r="O17" i="4"/>
  <c r="P17" i="4"/>
  <c r="Q17" i="4"/>
  <c r="R17" i="4"/>
  <c r="S17" i="4"/>
  <c r="T17" i="4"/>
  <c r="U17" i="4"/>
  <c r="V17" i="4"/>
  <c r="W17" i="4"/>
  <c r="X17" i="4"/>
  <c r="Y17" i="4"/>
  <c r="Z17" i="4"/>
  <c r="AA17" i="4"/>
  <c r="AB17" i="4"/>
  <c r="AC17" i="4"/>
  <c r="AE17" i="4"/>
  <c r="AF17" i="4"/>
  <c r="AG17" i="4"/>
  <c r="AH17" i="4"/>
  <c r="AI17" i="4"/>
  <c r="AJ17" i="4"/>
  <c r="K18" i="4"/>
  <c r="L18" i="4"/>
  <c r="M18" i="4"/>
  <c r="N18" i="4"/>
  <c r="O18" i="4"/>
  <c r="P18" i="4"/>
  <c r="Q18" i="4"/>
  <c r="R18" i="4"/>
  <c r="S18" i="4"/>
  <c r="T18" i="4"/>
  <c r="U18" i="4"/>
  <c r="V18" i="4"/>
  <c r="W18" i="4"/>
  <c r="X18" i="4"/>
  <c r="Y18" i="4"/>
  <c r="Z18" i="4"/>
  <c r="AA18" i="4"/>
  <c r="AB18" i="4"/>
  <c r="AC18" i="4"/>
  <c r="AE18" i="4"/>
  <c r="AF18" i="4"/>
  <c r="AG18" i="4"/>
  <c r="AH18" i="4"/>
  <c r="AI18" i="4"/>
  <c r="AJ18" i="4"/>
  <c r="K19" i="4"/>
  <c r="L19" i="4"/>
  <c r="M19" i="4"/>
  <c r="N19" i="4"/>
  <c r="O19" i="4"/>
  <c r="P19" i="4"/>
  <c r="Q19" i="4"/>
  <c r="R19" i="4"/>
  <c r="S19" i="4"/>
  <c r="T19" i="4"/>
  <c r="U19" i="4"/>
  <c r="V19" i="4"/>
  <c r="W19" i="4"/>
  <c r="X19" i="4"/>
  <c r="Y19" i="4"/>
  <c r="Z19" i="4"/>
  <c r="AA19" i="4"/>
  <c r="AB19" i="4"/>
  <c r="AC19" i="4"/>
  <c r="AE19" i="4"/>
  <c r="AF19" i="4"/>
  <c r="AG19" i="4"/>
  <c r="AH19" i="4"/>
  <c r="AI19" i="4"/>
  <c r="AJ19" i="4"/>
  <c r="K20" i="4"/>
  <c r="L20" i="4"/>
  <c r="M20" i="4"/>
  <c r="N20" i="4"/>
  <c r="O20" i="4"/>
  <c r="P20" i="4"/>
  <c r="Q20" i="4"/>
  <c r="R20" i="4"/>
  <c r="S20" i="4"/>
  <c r="T20" i="4"/>
  <c r="U20" i="4"/>
  <c r="V20" i="4"/>
  <c r="W20" i="4"/>
  <c r="X20" i="4"/>
  <c r="Y20" i="4"/>
  <c r="Z20" i="4"/>
  <c r="AA20" i="4"/>
  <c r="AB20" i="4"/>
  <c r="AC20" i="4"/>
  <c r="AE20" i="4"/>
  <c r="AF20" i="4"/>
  <c r="AG20" i="4"/>
  <c r="AH20" i="4"/>
  <c r="AI20" i="4"/>
  <c r="AJ20" i="4"/>
  <c r="K21" i="4"/>
  <c r="L21" i="4"/>
  <c r="M21" i="4"/>
  <c r="N21" i="4"/>
  <c r="O21" i="4"/>
  <c r="P21" i="4"/>
  <c r="Q21" i="4"/>
  <c r="R21" i="4"/>
  <c r="S21" i="4"/>
  <c r="T21" i="4"/>
  <c r="U21" i="4"/>
  <c r="V21" i="4"/>
  <c r="W21" i="4"/>
  <c r="X21" i="4"/>
  <c r="Y21" i="4"/>
  <c r="Z21" i="4"/>
  <c r="AA21" i="4"/>
  <c r="AB21" i="4"/>
  <c r="AC21" i="4"/>
  <c r="AE21" i="4"/>
  <c r="AF21" i="4"/>
  <c r="AG21" i="4"/>
  <c r="AH21" i="4"/>
  <c r="AI21" i="4"/>
  <c r="AJ21" i="4"/>
  <c r="K22" i="4"/>
  <c r="L22" i="4"/>
  <c r="M22" i="4"/>
  <c r="N22" i="4"/>
  <c r="O22" i="4"/>
  <c r="P22" i="4"/>
  <c r="Q22" i="4"/>
  <c r="R22" i="4"/>
  <c r="S22" i="4"/>
  <c r="T22" i="4"/>
  <c r="U22" i="4"/>
  <c r="V22" i="4"/>
  <c r="W22" i="4"/>
  <c r="X22" i="4"/>
  <c r="Y22" i="4"/>
  <c r="Z22" i="4"/>
  <c r="AA22" i="4"/>
  <c r="AB22" i="4"/>
  <c r="AC22" i="4"/>
  <c r="AE22" i="4"/>
  <c r="AF22" i="4"/>
  <c r="AG22" i="4"/>
  <c r="AH22" i="4"/>
  <c r="AI22" i="4"/>
  <c r="AJ22" i="4"/>
  <c r="J22" i="4"/>
  <c r="J21" i="4"/>
  <c r="J20" i="4"/>
  <c r="J17" i="4"/>
  <c r="J16" i="4"/>
  <c r="J15" i="4"/>
  <c r="J14" i="4"/>
  <c r="J13" i="4"/>
  <c r="J12" i="4"/>
  <c r="J11" i="4"/>
  <c r="K23" i="4" l="1"/>
  <c r="Y23" i="4"/>
  <c r="M23" i="4"/>
  <c r="AA23" i="4"/>
  <c r="O23" i="4"/>
  <c r="P23" i="4"/>
  <c r="L23" i="4"/>
  <c r="M24" i="4"/>
  <c r="N24" i="4"/>
  <c r="K24" i="4"/>
  <c r="O24" i="4"/>
  <c r="S23" i="4"/>
  <c r="N23" i="4"/>
  <c r="P24" i="4"/>
  <c r="L24" i="4"/>
  <c r="AI23" i="4"/>
  <c r="AJ23" i="4"/>
  <c r="AJ24" i="4"/>
  <c r="AH24" i="4"/>
  <c r="AH23" i="4"/>
  <c r="AI24" i="4"/>
  <c r="AG23" i="4"/>
  <c r="AG24" i="4"/>
  <c r="AF23" i="4"/>
  <c r="AF24" i="4"/>
  <c r="AE23" i="4"/>
  <c r="AE24" i="4"/>
  <c r="AC24" i="4"/>
  <c r="AC23" i="4"/>
  <c r="AB23" i="4"/>
  <c r="AB24" i="4"/>
  <c r="AA24" i="4"/>
  <c r="Z24" i="4"/>
  <c r="Y24" i="4"/>
  <c r="Z23" i="4"/>
  <c r="X23" i="4"/>
  <c r="X24" i="4"/>
  <c r="Q23" i="4"/>
  <c r="Q24" i="4"/>
  <c r="S24" i="4"/>
  <c r="R24" i="4"/>
  <c r="R23" i="4"/>
  <c r="W23" i="4"/>
  <c r="W24" i="4"/>
  <c r="V24" i="4"/>
  <c r="V23" i="4"/>
  <c r="U24" i="4"/>
  <c r="U23" i="4"/>
  <c r="T23" i="4"/>
  <c r="T24" i="4"/>
  <c r="F46" i="1"/>
  <c r="G46" i="1"/>
  <c r="H46" i="1"/>
  <c r="I46" i="1"/>
  <c r="J46" i="1"/>
  <c r="K46" i="1"/>
  <c r="L46" i="1"/>
  <c r="M46" i="1"/>
  <c r="N46" i="1"/>
  <c r="O46" i="1"/>
  <c r="P46" i="1"/>
  <c r="Q46" i="1"/>
  <c r="R46" i="1"/>
  <c r="S46" i="1"/>
  <c r="T46" i="1"/>
  <c r="U46" i="1"/>
  <c r="V46" i="1"/>
  <c r="W46" i="1"/>
  <c r="X46" i="1"/>
  <c r="Y46" i="1"/>
  <c r="Z46" i="1"/>
  <c r="AA46" i="1"/>
  <c r="AB46" i="1"/>
  <c r="AC46" i="1"/>
  <c r="AD46" i="1"/>
  <c r="AE46" i="1"/>
  <c r="AF46" i="1"/>
  <c r="AG46" i="1"/>
  <c r="AH46" i="1"/>
  <c r="AI46" i="1"/>
  <c r="E46" i="1"/>
  <c r="AP5" i="18" l="1"/>
  <c r="AX5" i="2" l="1"/>
  <c r="AY5" i="2"/>
  <c r="AZ5" i="2"/>
  <c r="BA5" i="2"/>
  <c r="BB5" i="2"/>
  <c r="BC5" i="2" l="1"/>
  <c r="AU11" i="1" l="1"/>
  <c r="AQ11" i="1"/>
  <c r="AR11" i="1"/>
  <c r="AT11" i="1" l="1"/>
  <c r="AS11" i="1"/>
  <c r="AP5" i="4" l="1"/>
  <c r="AW5" i="4"/>
  <c r="AX5" i="4"/>
  <c r="AN5" i="4"/>
  <c r="AY5" i="4" l="1"/>
  <c r="K25" i="3"/>
  <c r="L25" i="3"/>
  <c r="M25" i="3"/>
  <c r="N25" i="3"/>
  <c r="O25" i="3"/>
  <c r="P25" i="3"/>
  <c r="Q25" i="3"/>
  <c r="R25" i="3"/>
  <c r="S25" i="3"/>
  <c r="T25" i="3"/>
  <c r="U25" i="3"/>
  <c r="V25" i="3"/>
  <c r="W25" i="3"/>
  <c r="AE25" i="3"/>
  <c r="AF25" i="3"/>
  <c r="AG25" i="3"/>
  <c r="AH25" i="3"/>
  <c r="AI25" i="3"/>
  <c r="AJ25" i="3"/>
  <c r="K26" i="3"/>
  <c r="L26" i="3"/>
  <c r="M26" i="3"/>
  <c r="N26" i="3"/>
  <c r="O26" i="3"/>
  <c r="P26" i="3"/>
  <c r="Q26" i="3"/>
  <c r="R26" i="3"/>
  <c r="S26" i="3"/>
  <c r="T26" i="3"/>
  <c r="U26" i="3"/>
  <c r="V26" i="3"/>
  <c r="W26" i="3"/>
  <c r="AE26" i="3"/>
  <c r="AF26" i="3"/>
  <c r="AG26" i="3"/>
  <c r="AH26" i="3"/>
  <c r="AI26" i="3"/>
  <c r="AJ26" i="3"/>
  <c r="K27" i="3"/>
  <c r="L27" i="3"/>
  <c r="M27" i="3"/>
  <c r="N27" i="3"/>
  <c r="O27" i="3"/>
  <c r="P27" i="3"/>
  <c r="Q27" i="3"/>
  <c r="R27" i="3"/>
  <c r="S27" i="3"/>
  <c r="T27" i="3"/>
  <c r="U27" i="3"/>
  <c r="V27" i="3"/>
  <c r="W27" i="3"/>
  <c r="AE27" i="3"/>
  <c r="AF27" i="3"/>
  <c r="AG27" i="3"/>
  <c r="AH27" i="3"/>
  <c r="AI27" i="3"/>
  <c r="AJ27" i="3"/>
  <c r="K28" i="3"/>
  <c r="L28" i="3"/>
  <c r="M28" i="3"/>
  <c r="N28" i="3"/>
  <c r="O28" i="3"/>
  <c r="P28" i="3"/>
  <c r="Q28" i="3"/>
  <c r="R28" i="3"/>
  <c r="S28" i="3"/>
  <c r="T28" i="3"/>
  <c r="U28" i="3"/>
  <c r="V28" i="3"/>
  <c r="W28" i="3"/>
  <c r="AE28" i="3"/>
  <c r="AF28" i="3"/>
  <c r="AG28" i="3"/>
  <c r="AH28" i="3"/>
  <c r="AI28" i="3"/>
  <c r="AJ28" i="3"/>
  <c r="K29" i="3"/>
  <c r="L29" i="3"/>
  <c r="M29" i="3"/>
  <c r="N29" i="3"/>
  <c r="O29" i="3"/>
  <c r="P29" i="3"/>
  <c r="Q29" i="3"/>
  <c r="R29" i="3"/>
  <c r="S29" i="3"/>
  <c r="T29" i="3"/>
  <c r="U29" i="3"/>
  <c r="V29" i="3"/>
  <c r="W29" i="3"/>
  <c r="AE29" i="3"/>
  <c r="AF29" i="3"/>
  <c r="AG29" i="3"/>
  <c r="AH29" i="3"/>
  <c r="AI29" i="3"/>
  <c r="AJ29" i="3"/>
  <c r="K30" i="3"/>
  <c r="L30" i="3"/>
  <c r="N30" i="3"/>
  <c r="O30" i="3"/>
  <c r="P30" i="3"/>
  <c r="Q30" i="3"/>
  <c r="R30" i="3"/>
  <c r="S30" i="3"/>
  <c r="T30" i="3"/>
  <c r="U30" i="3"/>
  <c r="V30" i="3"/>
  <c r="W30" i="3"/>
  <c r="AE30" i="3"/>
  <c r="AF30" i="3"/>
  <c r="AG30" i="3"/>
  <c r="AH30" i="3"/>
  <c r="AI30" i="3"/>
  <c r="AJ30" i="3"/>
  <c r="K31" i="3"/>
  <c r="L31" i="3"/>
  <c r="M31" i="3"/>
  <c r="N31" i="3"/>
  <c r="O31" i="3"/>
  <c r="P31" i="3"/>
  <c r="Q31" i="3"/>
  <c r="R31" i="3"/>
  <c r="S31" i="3"/>
  <c r="T31" i="3"/>
  <c r="U31" i="3"/>
  <c r="V31" i="3"/>
  <c r="W31" i="3"/>
  <c r="AE31" i="3"/>
  <c r="AF31" i="3"/>
  <c r="AG31" i="3"/>
  <c r="AH31" i="3"/>
  <c r="AI31" i="3"/>
  <c r="AJ31" i="3"/>
  <c r="K32" i="3"/>
  <c r="L32" i="3"/>
  <c r="M32" i="3"/>
  <c r="N32" i="3"/>
  <c r="O32" i="3"/>
  <c r="P32" i="3"/>
  <c r="Q32" i="3"/>
  <c r="R32" i="3"/>
  <c r="S32" i="3"/>
  <c r="T32" i="3"/>
  <c r="U32" i="3"/>
  <c r="V32" i="3"/>
  <c r="W32" i="3"/>
  <c r="AE32" i="3"/>
  <c r="AF32" i="3"/>
  <c r="AG32" i="3"/>
  <c r="AH32" i="3"/>
  <c r="AI32" i="3"/>
  <c r="AJ32" i="3"/>
  <c r="K33" i="3"/>
  <c r="L33" i="3"/>
  <c r="M33" i="3"/>
  <c r="N33" i="3"/>
  <c r="O33" i="3"/>
  <c r="P33" i="3"/>
  <c r="Q33" i="3"/>
  <c r="R33" i="3"/>
  <c r="S33" i="3"/>
  <c r="T33" i="3"/>
  <c r="U33" i="3"/>
  <c r="V33" i="3"/>
  <c r="W33" i="3"/>
  <c r="AE33" i="3"/>
  <c r="AF33" i="3"/>
  <c r="AG33" i="3"/>
  <c r="AH33" i="3"/>
  <c r="AI33" i="3"/>
  <c r="AJ33" i="3"/>
  <c r="K34" i="3"/>
  <c r="L34" i="3"/>
  <c r="M34" i="3"/>
  <c r="N34" i="3"/>
  <c r="O34" i="3"/>
  <c r="P34" i="3"/>
  <c r="Q34" i="3"/>
  <c r="R34" i="3"/>
  <c r="S34" i="3"/>
  <c r="T34" i="3"/>
  <c r="U34" i="3"/>
  <c r="V34" i="3"/>
  <c r="W34" i="3"/>
  <c r="AE34" i="3"/>
  <c r="AF34" i="3"/>
  <c r="AG34" i="3"/>
  <c r="AH34" i="3"/>
  <c r="AI34" i="3"/>
  <c r="AJ34" i="3"/>
  <c r="K35" i="3"/>
  <c r="L35" i="3"/>
  <c r="M35" i="3"/>
  <c r="N35" i="3"/>
  <c r="O35" i="3"/>
  <c r="P35" i="3"/>
  <c r="Q35" i="3"/>
  <c r="R35" i="3"/>
  <c r="S35" i="3"/>
  <c r="T35" i="3"/>
  <c r="U35" i="3"/>
  <c r="V35" i="3"/>
  <c r="W35" i="3"/>
  <c r="AE35" i="3"/>
  <c r="AG35" i="3"/>
  <c r="AH35" i="3"/>
  <c r="AI35" i="3"/>
  <c r="AJ35" i="3"/>
  <c r="K36" i="3"/>
  <c r="L36" i="3"/>
  <c r="M36" i="3"/>
  <c r="N36" i="3"/>
  <c r="O36" i="3"/>
  <c r="P36" i="3"/>
  <c r="Q36" i="3"/>
  <c r="R36" i="3"/>
  <c r="S36" i="3"/>
  <c r="T36" i="3"/>
  <c r="U36" i="3"/>
  <c r="V36" i="3"/>
  <c r="W36" i="3"/>
  <c r="AE36" i="3"/>
  <c r="AF36" i="3"/>
  <c r="AG36" i="3"/>
  <c r="AH36" i="3"/>
  <c r="AI36" i="3"/>
  <c r="AJ36" i="3"/>
  <c r="K37" i="3"/>
  <c r="L37" i="3"/>
  <c r="M37" i="3"/>
  <c r="N37" i="3"/>
  <c r="O37" i="3"/>
  <c r="P37" i="3"/>
  <c r="Q37" i="3"/>
  <c r="R37" i="3"/>
  <c r="S37" i="3"/>
  <c r="T37" i="3"/>
  <c r="U37" i="3"/>
  <c r="V37" i="3"/>
  <c r="W37" i="3"/>
  <c r="AE37" i="3"/>
  <c r="AF37" i="3"/>
  <c r="AG37" i="3"/>
  <c r="AH37" i="3"/>
  <c r="AI37" i="3"/>
  <c r="AJ37" i="3"/>
  <c r="J26" i="3"/>
  <c r="J27" i="3"/>
  <c r="J28" i="3"/>
  <c r="J29" i="3"/>
  <c r="J30" i="3"/>
  <c r="J31" i="3"/>
  <c r="J32" i="3"/>
  <c r="J33" i="3"/>
  <c r="J34" i="3"/>
  <c r="J35" i="3"/>
  <c r="J36" i="3"/>
  <c r="J37" i="3"/>
  <c r="J25" i="3"/>
  <c r="I25" i="3"/>
  <c r="T38" i="3" l="1"/>
  <c r="P38" i="3"/>
  <c r="L38" i="3"/>
  <c r="J38" i="3"/>
  <c r="W38" i="3"/>
  <c r="S38" i="3"/>
  <c r="O38" i="3"/>
  <c r="K38" i="3"/>
  <c r="V38" i="3"/>
  <c r="R38" i="3"/>
  <c r="U38" i="3"/>
  <c r="Q38" i="3"/>
  <c r="M38" i="3"/>
  <c r="N38" i="3"/>
  <c r="AH38" i="3"/>
  <c r="AF38" i="3"/>
  <c r="AG38" i="3"/>
  <c r="AJ38" i="3"/>
  <c r="AI38" i="3"/>
  <c r="AE38" i="3"/>
  <c r="AN9" i="3"/>
  <c r="J39" i="3" l="1"/>
  <c r="AN8" i="3"/>
  <c r="AP8" i="3" s="1"/>
  <c r="AQ9" i="3"/>
  <c r="AP9" i="3" s="1"/>
  <c r="AP10" i="3"/>
  <c r="N39" i="3" l="1"/>
  <c r="AJ39" i="3"/>
  <c r="L3" i="2"/>
  <c r="M3" i="2" s="1"/>
  <c r="N3" i="2" s="1"/>
  <c r="O3" i="2" s="1"/>
  <c r="P3" i="2" s="1"/>
  <c r="Q3" i="2" s="1"/>
  <c r="R3" i="2" s="1"/>
  <c r="S3" i="2" s="1"/>
  <c r="T3" i="2" s="1"/>
  <c r="K5" i="1"/>
  <c r="L5" i="1" s="1"/>
  <c r="M5" i="1" s="1"/>
  <c r="N5" i="1" s="1"/>
  <c r="O5" i="1" s="1"/>
  <c r="P5" i="1" s="1"/>
  <c r="Q5" i="1" s="1"/>
  <c r="R5" i="1" s="1"/>
  <c r="S5" i="1" s="1"/>
  <c r="T5" i="1" s="1"/>
  <c r="U5" i="1" s="1"/>
  <c r="V5" i="1" s="1"/>
  <c r="W5" i="1" s="1"/>
  <c r="X5" i="1" s="1"/>
  <c r="Y5" i="1" s="1"/>
  <c r="Z5" i="1" s="1"/>
  <c r="AA5" i="1" s="1"/>
  <c r="AB5" i="1" s="1"/>
  <c r="AC5" i="1" s="1"/>
  <c r="AD5" i="1" s="1"/>
  <c r="AE5" i="1" s="1"/>
  <c r="AF5" i="1" s="1"/>
  <c r="AG5" i="1" s="1"/>
  <c r="AH5" i="1" s="1"/>
  <c r="AI5" i="1" s="1"/>
  <c r="AJ5" i="1" s="1"/>
  <c r="AK5" i="1" s="1"/>
  <c r="AL5" i="1" s="1"/>
  <c r="AM5" i="1" s="1"/>
  <c r="K2" i="17"/>
  <c r="L2" i="17" s="1"/>
  <c r="M2" i="17" s="1"/>
  <c r="N2" i="17" s="1"/>
  <c r="O2" i="17" s="1"/>
  <c r="P2" i="17" s="1"/>
  <c r="Q2" i="17" s="1"/>
  <c r="R2" i="17" s="1"/>
  <c r="S2" i="17" s="1"/>
  <c r="T2" i="17" s="1"/>
  <c r="U2" i="17" s="1"/>
  <c r="V2" i="17" s="1"/>
  <c r="W2" i="17" s="1"/>
  <c r="X2" i="17" s="1"/>
  <c r="Y2" i="17" s="1"/>
  <c r="Z2" i="17" s="1"/>
  <c r="AA2" i="17" s="1"/>
  <c r="AB2" i="17" s="1"/>
  <c r="AC2" i="17" s="1"/>
  <c r="AD2" i="17" s="1"/>
  <c r="AE2" i="17" s="1"/>
  <c r="AF2" i="17" s="1"/>
  <c r="AG2" i="17" s="1"/>
  <c r="AH2" i="17" s="1"/>
  <c r="AI2" i="17" s="1"/>
  <c r="AJ2" i="17" s="1"/>
  <c r="AK2" i="17" s="1"/>
  <c r="AL2" i="17" s="1"/>
  <c r="AM2" i="17" s="1"/>
  <c r="K2" i="4"/>
  <c r="L2" i="4" s="1"/>
  <c r="M2" i="4" s="1"/>
  <c r="N2" i="4" s="1"/>
  <c r="O2" i="4" s="1"/>
  <c r="P2" i="4" s="1"/>
  <c r="Q2" i="4" s="1"/>
  <c r="R2" i="4" s="1"/>
  <c r="S2" i="4" s="1"/>
  <c r="T2" i="4" s="1"/>
  <c r="U2" i="4" s="1"/>
  <c r="V2" i="4" s="1"/>
  <c r="W2" i="4" s="1"/>
  <c r="X2" i="4" s="1"/>
  <c r="Y2" i="4" s="1"/>
  <c r="Z2" i="4" s="1"/>
  <c r="AA2" i="4" s="1"/>
  <c r="AB2" i="4" s="1"/>
  <c r="AC2" i="4" s="1"/>
  <c r="AD2" i="4" s="1"/>
  <c r="AE2" i="4" s="1"/>
  <c r="AF2" i="4" s="1"/>
  <c r="AG2" i="4" s="1"/>
  <c r="AH2" i="4" s="1"/>
  <c r="AI2" i="4" s="1"/>
  <c r="AJ2" i="4" s="1"/>
  <c r="AK2" i="4" s="1"/>
  <c r="AL2" i="4" s="1"/>
  <c r="AM2" i="4" s="1"/>
  <c r="K3" i="18"/>
  <c r="L3" i="18" s="1"/>
  <c r="M3" i="18" s="1"/>
  <c r="N3" i="18" s="1"/>
  <c r="O3" i="18" s="1"/>
  <c r="P3" i="18" s="1"/>
  <c r="Q3" i="18" s="1"/>
  <c r="R3" i="18" s="1"/>
  <c r="S3" i="18" s="1"/>
  <c r="T3" i="18" s="1"/>
  <c r="U3" i="18" s="1"/>
  <c r="V3" i="18" s="1"/>
  <c r="W3" i="18" s="1"/>
  <c r="X3" i="18" s="1"/>
  <c r="Y3" i="18" s="1"/>
  <c r="Z3" i="18" s="1"/>
  <c r="AA3" i="18" s="1"/>
  <c r="AB3" i="18" s="1"/>
  <c r="AC3" i="18" s="1"/>
  <c r="AD3" i="18" s="1"/>
  <c r="AE3" i="18" s="1"/>
  <c r="AF3" i="18" s="1"/>
  <c r="AG3" i="18" s="1"/>
  <c r="AH3" i="18" s="1"/>
  <c r="AI3" i="18" s="1"/>
  <c r="AJ3" i="18" s="1"/>
  <c r="AK3" i="18" s="1"/>
  <c r="AL3" i="18" s="1"/>
  <c r="AM3" i="18" s="1"/>
  <c r="K5" i="3"/>
  <c r="L5" i="3" s="1"/>
  <c r="M5" i="3" s="1"/>
  <c r="N5" i="3" s="1"/>
  <c r="O5" i="3" s="1"/>
  <c r="P5" i="3" s="1"/>
  <c r="Q5" i="3" s="1"/>
  <c r="R5" i="3" s="1"/>
  <c r="S5" i="3" s="1"/>
  <c r="T5" i="3" s="1"/>
  <c r="U5" i="3" s="1"/>
  <c r="V5" i="3" s="1"/>
  <c r="W5" i="3" s="1"/>
  <c r="X5" i="3" s="1"/>
  <c r="Y5" i="3" s="1"/>
  <c r="Z5" i="3" s="1"/>
  <c r="AA5" i="3" s="1"/>
  <c r="AB5" i="3" s="1"/>
  <c r="AC5" i="3" s="1"/>
  <c r="AD5" i="3" s="1"/>
  <c r="AE5" i="3" s="1"/>
  <c r="F1" i="21"/>
  <c r="G1" i="21" s="1"/>
  <c r="H1" i="21" s="1"/>
  <c r="I1" i="21" s="1"/>
  <c r="J1" i="21" s="1"/>
  <c r="K1" i="21" s="1"/>
  <c r="L1" i="21" s="1"/>
  <c r="M1" i="21" s="1"/>
  <c r="N1" i="21" s="1"/>
  <c r="O1" i="21" s="1"/>
  <c r="P1" i="21" s="1"/>
  <c r="Q1" i="21" s="1"/>
  <c r="R1" i="21" s="1"/>
  <c r="S1" i="21" s="1"/>
  <c r="T1" i="21" s="1"/>
  <c r="U1" i="21" s="1"/>
  <c r="V1" i="21" s="1"/>
  <c r="W1" i="21" s="1"/>
  <c r="X1" i="21" s="1"/>
  <c r="Y1" i="21" s="1"/>
  <c r="Z1" i="21" s="1"/>
  <c r="AA1" i="21" s="1"/>
  <c r="AB1" i="21" s="1"/>
  <c r="AC1" i="21" s="1"/>
  <c r="AD1" i="21" s="1"/>
  <c r="AE1" i="21" s="1"/>
  <c r="AF1" i="21" s="1"/>
  <c r="AG1" i="21" s="1"/>
  <c r="AH1" i="21" s="1"/>
  <c r="AI1" i="21" s="1"/>
  <c r="G10" i="8"/>
  <c r="H10" i="8" s="1"/>
  <c r="I10" i="8" s="1"/>
  <c r="J10" i="8" s="1"/>
  <c r="K10" i="8" s="1"/>
  <c r="L10" i="8" s="1"/>
  <c r="J12" i="18"/>
  <c r="K12" i="18"/>
  <c r="L12" i="18"/>
  <c r="M12" i="18"/>
  <c r="N12" i="18"/>
  <c r="O12" i="18"/>
  <c r="P12" i="18"/>
  <c r="Q12" i="18"/>
  <c r="R12" i="18"/>
  <c r="S12" i="18"/>
  <c r="T12" i="18"/>
  <c r="U12" i="18"/>
  <c r="V12" i="18"/>
  <c r="W12" i="18"/>
  <c r="X12" i="18"/>
  <c r="Y12" i="18"/>
  <c r="Z12" i="18"/>
  <c r="AA12" i="18"/>
  <c r="AB12" i="18"/>
  <c r="AC12" i="18"/>
  <c r="AD12" i="18"/>
  <c r="AE12" i="18"/>
  <c r="AF12" i="18"/>
  <c r="AG12" i="18"/>
  <c r="AH12" i="18"/>
  <c r="AI12" i="18"/>
  <c r="AJ12" i="18"/>
  <c r="AF5" i="3" l="1"/>
  <c r="AG5" i="3" s="1"/>
  <c r="AH5" i="3" s="1"/>
  <c r="AI5" i="3" s="1"/>
  <c r="AJ5" i="3" s="1"/>
  <c r="AK5" i="3" s="1"/>
  <c r="AL5" i="3" s="1"/>
  <c r="AM5" i="3" s="1"/>
  <c r="M10" i="8"/>
  <c r="N10" i="8" s="1"/>
  <c r="O10" i="8" s="1"/>
  <c r="P10" i="8" s="1"/>
  <c r="Q10" i="8" s="1"/>
  <c r="R10" i="8" s="1"/>
  <c r="S10" i="8" s="1"/>
  <c r="T10" i="8" s="1"/>
  <c r="U10" i="8" s="1"/>
  <c r="V10" i="8" s="1"/>
  <c r="W10" i="8" s="1"/>
  <c r="X10" i="8" s="1"/>
  <c r="Y10" i="8" s="1"/>
  <c r="Z10" i="8" s="1"/>
  <c r="AA10" i="8" s="1"/>
  <c r="AB10" i="8" s="1"/>
  <c r="AC10" i="8" s="1"/>
  <c r="AD10" i="8" s="1"/>
  <c r="AE10" i="8" s="1"/>
  <c r="AF10" i="8" s="1"/>
  <c r="AG10" i="8" s="1"/>
  <c r="AH10" i="8" s="1"/>
  <c r="AI10" i="8" s="1"/>
  <c r="U3" i="2"/>
  <c r="V3" i="2" s="1"/>
  <c r="W3" i="2" s="1"/>
  <c r="X3" i="2" s="1"/>
  <c r="Y3" i="2" s="1"/>
  <c r="Z3" i="2" s="1"/>
  <c r="AA3" i="2" s="1"/>
  <c r="AB3" i="2" s="1"/>
  <c r="AC3" i="2" s="1"/>
  <c r="AD3" i="2" s="1"/>
  <c r="AE3" i="2" s="1"/>
  <c r="AF3" i="2" s="1"/>
  <c r="AG3" i="2" s="1"/>
  <c r="AH3" i="2" s="1"/>
  <c r="AI3" i="2" s="1"/>
  <c r="AJ3" i="2" s="1"/>
  <c r="AK3" i="2" s="1"/>
  <c r="AL3" i="2" s="1"/>
  <c r="AM3" i="2" s="1"/>
  <c r="AN3" i="2" s="1"/>
  <c r="K39" i="3"/>
  <c r="S39" i="3"/>
  <c r="Q39" i="3"/>
  <c r="L2" i="7"/>
  <c r="M2" i="7" s="1"/>
  <c r="N2" i="7" s="1"/>
  <c r="O2" i="7" s="1"/>
  <c r="P2" i="7" s="1"/>
  <c r="Q2" i="7" s="1"/>
  <c r="R2" i="7" s="1"/>
  <c r="S2" i="7" s="1"/>
  <c r="T2" i="7" s="1"/>
  <c r="U2" i="7" s="1"/>
  <c r="V2" i="7" s="1"/>
  <c r="W2" i="7" s="1"/>
  <c r="X2" i="7" s="1"/>
  <c r="Y2" i="7" s="1"/>
  <c r="Z2" i="7" s="1"/>
  <c r="AA2" i="7" s="1"/>
  <c r="AB2" i="7" s="1"/>
  <c r="AC2" i="7" s="1"/>
  <c r="AD2" i="7" s="1"/>
  <c r="AE2" i="7" s="1"/>
  <c r="AF2" i="7" s="1"/>
  <c r="AG2" i="7" s="1"/>
  <c r="AH2" i="7" s="1"/>
  <c r="AI2" i="7" s="1"/>
  <c r="AJ2" i="7" s="1"/>
  <c r="AK2" i="7" s="1"/>
  <c r="AL2" i="7" s="1"/>
  <c r="AM2" i="7" s="1"/>
  <c r="AN2" i="7" s="1"/>
  <c r="M39" i="3" l="1"/>
  <c r="U39" i="3"/>
  <c r="R39" i="3"/>
  <c r="AI39" i="3"/>
  <c r="AG39" i="3"/>
  <c r="V39" i="3" l="1"/>
  <c r="T39" i="3"/>
  <c r="AE39" i="3"/>
  <c r="P39" i="3"/>
  <c r="AF39" i="3"/>
  <c r="O39" i="3" l="1"/>
  <c r="W39" i="3"/>
  <c r="L39" i="3"/>
  <c r="AU9" i="1"/>
  <c r="AQ9" i="1"/>
  <c r="AR9" i="1"/>
  <c r="AS9" i="1" l="1"/>
  <c r="AT9" i="1"/>
  <c r="AH39" i="3" l="1"/>
  <c r="AX7" i="3" l="1"/>
  <c r="E36" i="1" l="1"/>
  <c r="F36" i="1"/>
  <c r="G36" i="1"/>
  <c r="H36" i="1"/>
  <c r="E37" i="1"/>
  <c r="F37" i="1"/>
  <c r="G37" i="1"/>
  <c r="H37" i="1"/>
  <c r="E38" i="1"/>
  <c r="F38" i="1"/>
  <c r="G38" i="1"/>
  <c r="H38" i="1"/>
  <c r="E39" i="1"/>
  <c r="F39" i="1"/>
  <c r="G39" i="1"/>
  <c r="H39" i="1"/>
  <c r="E40" i="1"/>
  <c r="F40" i="1"/>
  <c r="G40" i="1"/>
  <c r="H40" i="1"/>
  <c r="E41" i="1"/>
  <c r="F41" i="1"/>
  <c r="G41" i="1"/>
  <c r="H41" i="1"/>
  <c r="E42" i="1"/>
  <c r="F42" i="1"/>
  <c r="G42" i="1"/>
  <c r="H42" i="1"/>
  <c r="E43" i="1"/>
  <c r="F43" i="1"/>
  <c r="G43" i="1"/>
  <c r="H43" i="1"/>
  <c r="E44" i="1"/>
  <c r="F44" i="1"/>
  <c r="G44" i="1"/>
  <c r="H44" i="1"/>
  <c r="E45" i="1"/>
  <c r="E48" i="1" s="1"/>
  <c r="F45" i="1"/>
  <c r="F48" i="1" s="1"/>
  <c r="G45" i="1"/>
  <c r="G48" i="1" s="1"/>
  <c r="H45" i="1"/>
  <c r="H48" i="1" s="1"/>
  <c r="G49" i="1" l="1"/>
  <c r="F49" i="1"/>
  <c r="E49" i="1"/>
  <c r="H49" i="1"/>
  <c r="I26" i="3" l="1"/>
  <c r="H25" i="3"/>
  <c r="H26" i="3" s="1"/>
  <c r="G25" i="3"/>
  <c r="G26" i="3" s="1"/>
  <c r="F25" i="3"/>
  <c r="E25" i="3"/>
  <c r="E26" i="3" s="1"/>
  <c r="E27" i="3" s="1"/>
  <c r="E28" i="3" l="1"/>
  <c r="E29" i="3" s="1"/>
  <c r="H27" i="3"/>
  <c r="H28" i="3" s="1"/>
  <c r="I27" i="3"/>
  <c r="I28" i="3" s="1"/>
  <c r="I29" i="3" s="1"/>
  <c r="F26" i="3"/>
  <c r="F27" i="3" s="1"/>
  <c r="G27" i="3"/>
  <c r="F28" i="3" l="1"/>
  <c r="F29" i="3" s="1"/>
  <c r="I30" i="3"/>
  <c r="I31" i="3" s="1"/>
  <c r="I32" i="3" s="1"/>
  <c r="E30" i="3"/>
  <c r="E31" i="3" s="1"/>
  <c r="E32" i="3" s="1"/>
  <c r="G28" i="3"/>
  <c r="G29" i="3" s="1"/>
  <c r="H29" i="3"/>
  <c r="H30" i="3" s="1"/>
  <c r="H31" i="3" l="1"/>
  <c r="F30" i="3"/>
  <c r="F31" i="3" s="1"/>
  <c r="I33" i="3"/>
  <c r="I34" i="3" s="1"/>
  <c r="G30" i="3"/>
  <c r="E33" i="3"/>
  <c r="H32" i="3" l="1"/>
  <c r="F32" i="3"/>
  <c r="F33" i="3" s="1"/>
  <c r="G31" i="3"/>
  <c r="I35" i="3"/>
  <c r="I39" i="3" s="1"/>
  <c r="E34" i="3"/>
  <c r="H33" i="3" l="1"/>
  <c r="H34" i="3" s="1"/>
  <c r="I36" i="3"/>
  <c r="I37" i="3" s="1"/>
  <c r="I38" i="3" s="1"/>
  <c r="G32" i="3"/>
  <c r="F34" i="3"/>
  <c r="E35" i="3"/>
  <c r="E39" i="3" s="1"/>
  <c r="H35" i="3" l="1"/>
  <c r="H36" i="3" s="1"/>
  <c r="E36" i="3"/>
  <c r="E37" i="3" s="1"/>
  <c r="E38" i="3" s="1"/>
  <c r="G33" i="3"/>
  <c r="F35" i="3"/>
  <c r="F36" i="3" s="1"/>
  <c r="F37" i="3" s="1"/>
  <c r="F38" i="3" s="1"/>
  <c r="H39" i="3" l="1"/>
  <c r="H37" i="3"/>
  <c r="H38" i="3" s="1"/>
  <c r="G34" i="3"/>
  <c r="G35" i="3" s="1"/>
  <c r="G39" i="3" s="1"/>
  <c r="F39" i="3"/>
  <c r="G36" i="3" l="1"/>
  <c r="G37" i="3" s="1"/>
  <c r="G38" i="3" s="1"/>
  <c r="AN5" i="18"/>
  <c r="W150" i="8" l="1"/>
  <c r="AF30" i="20" l="1"/>
  <c r="AF29" i="20"/>
  <c r="AN29" i="20" l="1"/>
  <c r="AM29" i="20"/>
  <c r="M147" i="8" l="1"/>
  <c r="N147" i="8"/>
  <c r="O147" i="8"/>
  <c r="P147" i="8"/>
  <c r="Q147" i="8"/>
  <c r="R147" i="8"/>
  <c r="S147" i="8"/>
  <c r="T147" i="8"/>
  <c r="U147" i="8"/>
  <c r="V147" i="8"/>
  <c r="W147" i="8"/>
  <c r="AA147" i="8"/>
  <c r="AB147" i="8"/>
  <c r="AC147" i="8"/>
  <c r="AD147" i="8"/>
  <c r="AE147" i="8"/>
  <c r="M148" i="8"/>
  <c r="N148" i="8"/>
  <c r="O148" i="8"/>
  <c r="P148" i="8"/>
  <c r="Q148" i="8"/>
  <c r="R148" i="8"/>
  <c r="S148" i="8"/>
  <c r="T148" i="8"/>
  <c r="U148" i="8"/>
  <c r="V148" i="8"/>
  <c r="W148" i="8"/>
  <c r="AA148" i="8"/>
  <c r="AB148" i="8"/>
  <c r="AC148" i="8"/>
  <c r="AD148" i="8"/>
  <c r="AE148" i="8"/>
  <c r="M149" i="8"/>
  <c r="N149" i="8"/>
  <c r="O149" i="8"/>
  <c r="P149" i="8"/>
  <c r="Q149" i="8"/>
  <c r="R149" i="8"/>
  <c r="S149" i="8"/>
  <c r="T149" i="8"/>
  <c r="U149" i="8"/>
  <c r="V149" i="8"/>
  <c r="W149" i="8"/>
  <c r="AA149" i="8"/>
  <c r="AB149" i="8"/>
  <c r="AC149" i="8"/>
  <c r="AD149" i="8"/>
  <c r="AE149" i="8"/>
  <c r="M150" i="8"/>
  <c r="N150" i="8"/>
  <c r="O150" i="8"/>
  <c r="P150" i="8"/>
  <c r="Q150" i="8"/>
  <c r="R150" i="8"/>
  <c r="S150" i="8"/>
  <c r="T150" i="8"/>
  <c r="U150" i="8"/>
  <c r="V150" i="8"/>
  <c r="AA150" i="8"/>
  <c r="AB150" i="8"/>
  <c r="AC150" i="8"/>
  <c r="AD150" i="8"/>
  <c r="AE150" i="8"/>
  <c r="M151" i="8"/>
  <c r="N151" i="8"/>
  <c r="O151" i="8"/>
  <c r="P151" i="8"/>
  <c r="Q151" i="8"/>
  <c r="R151" i="8"/>
  <c r="S151" i="8"/>
  <c r="T151" i="8"/>
  <c r="U151" i="8"/>
  <c r="V151" i="8"/>
  <c r="W151" i="8"/>
  <c r="AA151" i="8"/>
  <c r="AB151" i="8"/>
  <c r="AC151" i="8"/>
  <c r="AD151" i="8"/>
  <c r="AE151" i="8"/>
  <c r="M152" i="8"/>
  <c r="N152" i="8"/>
  <c r="O152" i="8"/>
  <c r="P152" i="8"/>
  <c r="Q152" i="8"/>
  <c r="R152" i="8"/>
  <c r="S152" i="8"/>
  <c r="T152" i="8"/>
  <c r="U152" i="8"/>
  <c r="V152" i="8"/>
  <c r="W152" i="8"/>
  <c r="AA152" i="8"/>
  <c r="AB152" i="8"/>
  <c r="AC152" i="8"/>
  <c r="AD152" i="8"/>
  <c r="AE152" i="8"/>
  <c r="M153" i="8"/>
  <c r="N153" i="8"/>
  <c r="O153" i="8"/>
  <c r="P153" i="8"/>
  <c r="Q153" i="8"/>
  <c r="R153" i="8"/>
  <c r="S153" i="8"/>
  <c r="T153" i="8"/>
  <c r="U153" i="8"/>
  <c r="V153" i="8"/>
  <c r="W153" i="8"/>
  <c r="AA153" i="8"/>
  <c r="AB153" i="8"/>
  <c r="AC153" i="8"/>
  <c r="AD153" i="8"/>
  <c r="AE153" i="8"/>
  <c r="M154" i="8"/>
  <c r="N154" i="8"/>
  <c r="O154" i="8"/>
  <c r="P154" i="8"/>
  <c r="Q154" i="8"/>
  <c r="R154" i="8"/>
  <c r="S154" i="8"/>
  <c r="T154" i="8"/>
  <c r="U154" i="8"/>
  <c r="V154" i="8"/>
  <c r="W154" i="8"/>
  <c r="AA154" i="8"/>
  <c r="AB154" i="8"/>
  <c r="AC154" i="8"/>
  <c r="AD154" i="8"/>
  <c r="AE154" i="8"/>
  <c r="M155" i="8"/>
  <c r="N155" i="8"/>
  <c r="O155" i="8"/>
  <c r="P155" i="8"/>
  <c r="Q155" i="8"/>
  <c r="R155" i="8"/>
  <c r="S155" i="8"/>
  <c r="T155" i="8"/>
  <c r="U155" i="8"/>
  <c r="V155" i="8"/>
  <c r="W155" i="8"/>
  <c r="AA155" i="8"/>
  <c r="AB155" i="8"/>
  <c r="AC155" i="8"/>
  <c r="AD155" i="8"/>
  <c r="AE155" i="8"/>
  <c r="M156" i="8"/>
  <c r="N156" i="8"/>
  <c r="O156" i="8"/>
  <c r="P156" i="8"/>
  <c r="Q156" i="8"/>
  <c r="R156" i="8"/>
  <c r="S156" i="8"/>
  <c r="T156" i="8"/>
  <c r="U156" i="8"/>
  <c r="V156" i="8"/>
  <c r="W156" i="8"/>
  <c r="AA156" i="8"/>
  <c r="AB156" i="8"/>
  <c r="AC156" i="8"/>
  <c r="AD156" i="8"/>
  <c r="AE156" i="8"/>
  <c r="M157" i="8"/>
  <c r="N157" i="8"/>
  <c r="O157" i="8"/>
  <c r="P157" i="8"/>
  <c r="Q157" i="8"/>
  <c r="R157" i="8"/>
  <c r="S157" i="8"/>
  <c r="T157" i="8"/>
  <c r="U157" i="8"/>
  <c r="V157" i="8"/>
  <c r="W157" i="8"/>
  <c r="AA157" i="8"/>
  <c r="AB157" i="8"/>
  <c r="AC157" i="8"/>
  <c r="AD157" i="8"/>
  <c r="AE157" i="8"/>
  <c r="T160" i="8" l="1"/>
  <c r="P160" i="8"/>
  <c r="AA160" i="8"/>
  <c r="S160" i="8"/>
  <c r="AB160" i="8"/>
  <c r="AE160" i="8"/>
  <c r="W160" i="8"/>
  <c r="O160" i="8"/>
  <c r="AD160" i="8"/>
  <c r="V160" i="8"/>
  <c r="R160" i="8"/>
  <c r="N160" i="8"/>
  <c r="Q160" i="8"/>
  <c r="M160" i="8"/>
  <c r="AC160" i="8"/>
  <c r="U160" i="8"/>
  <c r="AP7" i="3" l="1"/>
  <c r="AU8" i="1" l="1"/>
  <c r="AQ8" i="1"/>
  <c r="AR8" i="1"/>
  <c r="AW4" i="17"/>
  <c r="AX4" i="17"/>
  <c r="AS8" i="1" l="1"/>
  <c r="AY4" i="17"/>
  <c r="AT8" i="1"/>
  <c r="F157" i="8" l="1"/>
  <c r="F156" i="8"/>
  <c r="F155" i="8"/>
  <c r="F153" i="8"/>
  <c r="F152" i="8"/>
  <c r="F151" i="8"/>
  <c r="F150" i="8"/>
  <c r="F149" i="8"/>
  <c r="F160" i="8" l="1"/>
  <c r="AP4" i="4"/>
  <c r="AE43" i="2" l="1"/>
  <c r="AE44" i="2"/>
  <c r="AE45" i="2"/>
  <c r="AE46" i="2"/>
  <c r="AE47" i="2"/>
  <c r="AE48" i="2"/>
  <c r="AE49" i="2"/>
  <c r="AE50" i="2"/>
  <c r="AE51" i="2"/>
  <c r="AE52" i="2"/>
  <c r="AE53" i="2"/>
  <c r="AE54" i="2"/>
  <c r="AE55" i="2"/>
  <c r="R43" i="2"/>
  <c r="S43" i="2"/>
  <c r="T43" i="2"/>
  <c r="V43" i="2"/>
  <c r="W43" i="2"/>
  <c r="X43" i="2"/>
  <c r="R44" i="2"/>
  <c r="S44" i="2"/>
  <c r="T44" i="2"/>
  <c r="V44" i="2"/>
  <c r="W44" i="2"/>
  <c r="X44" i="2"/>
  <c r="R45" i="2"/>
  <c r="S45" i="2"/>
  <c r="T45" i="2"/>
  <c r="V45" i="2"/>
  <c r="W45" i="2"/>
  <c r="X45" i="2"/>
  <c r="R46" i="2"/>
  <c r="S46" i="2"/>
  <c r="T46" i="2"/>
  <c r="V46" i="2"/>
  <c r="W46" i="2"/>
  <c r="X46" i="2"/>
  <c r="R47" i="2"/>
  <c r="S47" i="2"/>
  <c r="T47" i="2"/>
  <c r="V47" i="2"/>
  <c r="W47" i="2"/>
  <c r="X47" i="2"/>
  <c r="R48" i="2"/>
  <c r="S48" i="2"/>
  <c r="T48" i="2"/>
  <c r="V48" i="2"/>
  <c r="W48" i="2"/>
  <c r="X48" i="2"/>
  <c r="R49" i="2"/>
  <c r="S49" i="2"/>
  <c r="T49" i="2"/>
  <c r="V49" i="2"/>
  <c r="W49" i="2"/>
  <c r="X49" i="2"/>
  <c r="R50" i="2"/>
  <c r="S50" i="2"/>
  <c r="T50" i="2"/>
  <c r="V50" i="2"/>
  <c r="W50" i="2"/>
  <c r="X50" i="2"/>
  <c r="R51" i="2"/>
  <c r="S51" i="2"/>
  <c r="T51" i="2"/>
  <c r="V51" i="2"/>
  <c r="W51" i="2"/>
  <c r="X51" i="2"/>
  <c r="R52" i="2"/>
  <c r="S52" i="2"/>
  <c r="T52" i="2"/>
  <c r="V52" i="2"/>
  <c r="W52" i="2"/>
  <c r="X52" i="2"/>
  <c r="R53" i="2"/>
  <c r="S53" i="2"/>
  <c r="T53" i="2"/>
  <c r="V53" i="2"/>
  <c r="W53" i="2"/>
  <c r="X53" i="2"/>
  <c r="R54" i="2"/>
  <c r="S54" i="2"/>
  <c r="T54" i="2"/>
  <c r="V54" i="2"/>
  <c r="W54" i="2"/>
  <c r="X54" i="2"/>
  <c r="R55" i="2"/>
  <c r="S55" i="2"/>
  <c r="T55" i="2"/>
  <c r="V55" i="2"/>
  <c r="W55" i="2"/>
  <c r="X55" i="2"/>
  <c r="V57" i="2" l="1"/>
  <c r="R57" i="2"/>
  <c r="X56" i="2"/>
  <c r="T56" i="2"/>
  <c r="V56" i="2"/>
  <c r="R56" i="2"/>
  <c r="S57" i="2"/>
  <c r="W56" i="2"/>
  <c r="AE56" i="2"/>
  <c r="AE57" i="2"/>
  <c r="T57" i="2"/>
  <c r="W57" i="2"/>
  <c r="X57" i="2"/>
  <c r="S56" i="2"/>
  <c r="AO144" i="8"/>
  <c r="AO145" i="8"/>
  <c r="L27" i="16" l="1"/>
  <c r="K27" i="16"/>
  <c r="H24" i="16"/>
  <c r="F24" i="16"/>
  <c r="M23" i="16"/>
  <c r="L23" i="16"/>
  <c r="K23" i="16"/>
  <c r="H23" i="16"/>
  <c r="F23" i="16"/>
  <c r="K15" i="16"/>
  <c r="M11" i="16"/>
  <c r="L11" i="16"/>
  <c r="K11" i="16"/>
  <c r="M9" i="16"/>
  <c r="M8" i="16"/>
  <c r="M7" i="16"/>
  <c r="AI36" i="19"/>
  <c r="AI34" i="19"/>
  <c r="AI33" i="19"/>
  <c r="AI32" i="19"/>
  <c r="AI31" i="19"/>
  <c r="AI30" i="19"/>
  <c r="AI29" i="19"/>
  <c r="AI28" i="19"/>
  <c r="AI27" i="19"/>
  <c r="AI26" i="19"/>
  <c r="AI25" i="19"/>
  <c r="AI24" i="19"/>
  <c r="AI23" i="19"/>
  <c r="N1" i="19"/>
  <c r="O1" i="19" s="1"/>
  <c r="P1" i="19" s="1"/>
  <c r="Q1" i="19" s="1"/>
  <c r="R1" i="19" s="1"/>
  <c r="S1" i="19" s="1"/>
  <c r="T1" i="19" s="1"/>
  <c r="U1" i="19" s="1"/>
  <c r="V1" i="19" s="1"/>
  <c r="W1" i="19" s="1"/>
  <c r="X1" i="19" s="1"/>
  <c r="Y1" i="19" s="1"/>
  <c r="Z1" i="19" s="1"/>
  <c r="AA1" i="19" s="1"/>
  <c r="AB1" i="19" s="1"/>
  <c r="AG1" i="19" s="1"/>
  <c r="AA25" i="20"/>
  <c r="X25" i="20"/>
  <c r="AJ16" i="20"/>
  <c r="AJ15" i="20"/>
  <c r="AJ14" i="20"/>
  <c r="AJ13" i="20"/>
  <c r="AJ12" i="20"/>
  <c r="AJ11" i="20"/>
  <c r="AR8" i="20"/>
  <c r="AQ8" i="20"/>
  <c r="AP8" i="20"/>
  <c r="AO8" i="20"/>
  <c r="AN8" i="20"/>
  <c r="AM8" i="20"/>
  <c r="AL8" i="20"/>
  <c r="AK8" i="20"/>
  <c r="AJ8" i="20"/>
  <c r="AR7" i="20"/>
  <c r="AQ7" i="20"/>
  <c r="AP7" i="20"/>
  <c r="AO7" i="20"/>
  <c r="AN7" i="20"/>
  <c r="AM7" i="20"/>
  <c r="AL7" i="20"/>
  <c r="AK7" i="20"/>
  <c r="AJ7" i="20"/>
  <c r="AR6" i="20"/>
  <c r="AQ6" i="20"/>
  <c r="AP6" i="20"/>
  <c r="AO6" i="20"/>
  <c r="AN6" i="20"/>
  <c r="AM6" i="20"/>
  <c r="AL6" i="20"/>
  <c r="AK6" i="20"/>
  <c r="AJ6" i="20"/>
  <c r="AR5" i="20"/>
  <c r="AQ5" i="20"/>
  <c r="AP5" i="20"/>
  <c r="AO5" i="20"/>
  <c r="AN5" i="20"/>
  <c r="AM5" i="20"/>
  <c r="AL5" i="20"/>
  <c r="AK5" i="20"/>
  <c r="AJ5" i="20"/>
  <c r="AR4" i="20"/>
  <c r="AQ4" i="20"/>
  <c r="AP4" i="20"/>
  <c r="AO4" i="20"/>
  <c r="AN4" i="20"/>
  <c r="AM4" i="20"/>
  <c r="AL4" i="20"/>
  <c r="AK4" i="20"/>
  <c r="AJ4" i="20"/>
  <c r="AR3" i="20"/>
  <c r="AQ3" i="20"/>
  <c r="AP3" i="20"/>
  <c r="AO3" i="20"/>
  <c r="AN3" i="20"/>
  <c r="AM3" i="20"/>
  <c r="AL3" i="20"/>
  <c r="AK3" i="20"/>
  <c r="AJ3" i="20"/>
  <c r="G1" i="20"/>
  <c r="H1" i="20" s="1"/>
  <c r="I1" i="20" s="1"/>
  <c r="J1" i="20" s="1"/>
  <c r="K1" i="20" s="1"/>
  <c r="L1" i="20" s="1"/>
  <c r="M1" i="20" s="1"/>
  <c r="N1" i="20" s="1"/>
  <c r="O1" i="20" s="1"/>
  <c r="P1" i="20" s="1"/>
  <c r="Q1" i="20" s="1"/>
  <c r="R1" i="20" s="1"/>
  <c r="S1" i="20" s="1"/>
  <c r="T1" i="20" s="1"/>
  <c r="U1" i="20" s="1"/>
  <c r="V1" i="20" s="1"/>
  <c r="W1" i="20" s="1"/>
  <c r="X1" i="20" s="1"/>
  <c r="Y1" i="20" s="1"/>
  <c r="Z1" i="20" s="1"/>
  <c r="AA1" i="20" s="1"/>
  <c r="AB1" i="20" s="1"/>
  <c r="AC1" i="20" s="1"/>
  <c r="AD1" i="20" s="1"/>
  <c r="AE1" i="20" s="1"/>
  <c r="AF1" i="20" s="1"/>
  <c r="AG1" i="20" s="1"/>
  <c r="AH1" i="20" s="1"/>
  <c r="AI1" i="20" s="1"/>
  <c r="AK55" i="2"/>
  <c r="AJ55" i="2"/>
  <c r="AI55" i="2"/>
  <c r="AH55" i="2"/>
  <c r="AG55" i="2"/>
  <c r="AF55" i="2"/>
  <c r="AD55" i="2"/>
  <c r="AC55" i="2"/>
  <c r="AB55" i="2"/>
  <c r="AA55" i="2"/>
  <c r="Z55" i="2"/>
  <c r="Y55" i="2"/>
  <c r="Q55" i="2"/>
  <c r="P55" i="2"/>
  <c r="O55" i="2"/>
  <c r="N55" i="2"/>
  <c r="M55" i="2"/>
  <c r="L55" i="2"/>
  <c r="K55" i="2"/>
  <c r="AK54" i="2"/>
  <c r="AJ54" i="2"/>
  <c r="AI54" i="2"/>
  <c r="AH54" i="2"/>
  <c r="AG54" i="2"/>
  <c r="AF54" i="2"/>
  <c r="AD54" i="2"/>
  <c r="AC54" i="2"/>
  <c r="AB54" i="2"/>
  <c r="AA54" i="2"/>
  <c r="Z54" i="2"/>
  <c r="Y54" i="2"/>
  <c r="Q54" i="2"/>
  <c r="P54" i="2"/>
  <c r="O54" i="2"/>
  <c r="N54" i="2"/>
  <c r="M54" i="2"/>
  <c r="L54" i="2"/>
  <c r="K54" i="2"/>
  <c r="AK53" i="2"/>
  <c r="AJ53" i="2"/>
  <c r="AI53" i="2"/>
  <c r="AH53" i="2"/>
  <c r="AG53" i="2"/>
  <c r="AF53" i="2"/>
  <c r="AD53" i="2"/>
  <c r="AC53" i="2"/>
  <c r="AB53" i="2"/>
  <c r="AA53" i="2"/>
  <c r="Z53" i="2"/>
  <c r="Y53" i="2"/>
  <c r="Q53" i="2"/>
  <c r="P53" i="2"/>
  <c r="O53" i="2"/>
  <c r="N53" i="2"/>
  <c r="M53" i="2"/>
  <c r="L53" i="2"/>
  <c r="K53" i="2"/>
  <c r="AK52" i="2"/>
  <c r="AJ52" i="2"/>
  <c r="AI52" i="2"/>
  <c r="AH52" i="2"/>
  <c r="AG52" i="2"/>
  <c r="AF52" i="2"/>
  <c r="AD52" i="2"/>
  <c r="AC52" i="2"/>
  <c r="AB52" i="2"/>
  <c r="AA52" i="2"/>
  <c r="Z52" i="2"/>
  <c r="Y52" i="2"/>
  <c r="Q52" i="2"/>
  <c r="P52" i="2"/>
  <c r="O52" i="2"/>
  <c r="N52" i="2"/>
  <c r="M52" i="2"/>
  <c r="L52" i="2"/>
  <c r="K52" i="2"/>
  <c r="AK51" i="2"/>
  <c r="AJ51" i="2"/>
  <c r="AI51" i="2"/>
  <c r="AH51" i="2"/>
  <c r="AG51" i="2"/>
  <c r="AF51" i="2"/>
  <c r="AD51" i="2"/>
  <c r="AC51" i="2"/>
  <c r="AB51" i="2"/>
  <c r="AA51" i="2"/>
  <c r="Z51" i="2"/>
  <c r="Y51" i="2"/>
  <c r="Q51" i="2"/>
  <c r="P51" i="2"/>
  <c r="O51" i="2"/>
  <c r="N51" i="2"/>
  <c r="M51" i="2"/>
  <c r="L51" i="2"/>
  <c r="K51" i="2"/>
  <c r="AK50" i="2"/>
  <c r="AJ50" i="2"/>
  <c r="AI50" i="2"/>
  <c r="AH50" i="2"/>
  <c r="AG50" i="2"/>
  <c r="AF50" i="2"/>
  <c r="AD50" i="2"/>
  <c r="AC50" i="2"/>
  <c r="AB50" i="2"/>
  <c r="AA50" i="2"/>
  <c r="Z50" i="2"/>
  <c r="Y50" i="2"/>
  <c r="Q50" i="2"/>
  <c r="P50" i="2"/>
  <c r="O50" i="2"/>
  <c r="N50" i="2"/>
  <c r="M50" i="2"/>
  <c r="L50" i="2"/>
  <c r="K50" i="2"/>
  <c r="AK49" i="2"/>
  <c r="AJ49" i="2"/>
  <c r="AI49" i="2"/>
  <c r="AH49" i="2"/>
  <c r="AG49" i="2"/>
  <c r="AF49" i="2"/>
  <c r="AD49" i="2"/>
  <c r="AC49" i="2"/>
  <c r="AB49" i="2"/>
  <c r="AA49" i="2"/>
  <c r="Z49" i="2"/>
  <c r="Y49" i="2"/>
  <c r="Q49" i="2"/>
  <c r="P49" i="2"/>
  <c r="O49" i="2"/>
  <c r="N49" i="2"/>
  <c r="M49" i="2"/>
  <c r="L49" i="2"/>
  <c r="K49" i="2"/>
  <c r="AK48" i="2"/>
  <c r="AJ48" i="2"/>
  <c r="AI48" i="2"/>
  <c r="AH48" i="2"/>
  <c r="AG48" i="2"/>
  <c r="AF48" i="2"/>
  <c r="AD48" i="2"/>
  <c r="AC48" i="2"/>
  <c r="AB48" i="2"/>
  <c r="AA48" i="2"/>
  <c r="Z48" i="2"/>
  <c r="Y48" i="2"/>
  <c r="Q48" i="2"/>
  <c r="P48" i="2"/>
  <c r="O48" i="2"/>
  <c r="N48" i="2"/>
  <c r="M48" i="2"/>
  <c r="L48" i="2"/>
  <c r="K48" i="2"/>
  <c r="AK47" i="2"/>
  <c r="AJ47" i="2"/>
  <c r="AI47" i="2"/>
  <c r="AH47" i="2"/>
  <c r="AG47" i="2"/>
  <c r="AF47" i="2"/>
  <c r="AD47" i="2"/>
  <c r="AC47" i="2"/>
  <c r="AB47" i="2"/>
  <c r="AA47" i="2"/>
  <c r="Z47" i="2"/>
  <c r="Y47" i="2"/>
  <c r="Q47" i="2"/>
  <c r="P47" i="2"/>
  <c r="O47" i="2"/>
  <c r="N47" i="2"/>
  <c r="M47" i="2"/>
  <c r="L47" i="2"/>
  <c r="K47" i="2"/>
  <c r="AK46" i="2"/>
  <c r="AJ46" i="2"/>
  <c r="AI46" i="2"/>
  <c r="AH46" i="2"/>
  <c r="AG46" i="2"/>
  <c r="AF46" i="2"/>
  <c r="AD46" i="2"/>
  <c r="AC46" i="2"/>
  <c r="AB46" i="2"/>
  <c r="AA46" i="2"/>
  <c r="Z46" i="2"/>
  <c r="Y46" i="2"/>
  <c r="Q46" i="2"/>
  <c r="P46" i="2"/>
  <c r="O46" i="2"/>
  <c r="N46" i="2"/>
  <c r="M46" i="2"/>
  <c r="L46" i="2"/>
  <c r="K46" i="2"/>
  <c r="AK45" i="2"/>
  <c r="AJ45" i="2"/>
  <c r="AI45" i="2"/>
  <c r="AH45" i="2"/>
  <c r="AG45" i="2"/>
  <c r="AF45" i="2"/>
  <c r="AD45" i="2"/>
  <c r="AC45" i="2"/>
  <c r="AB45" i="2"/>
  <c r="AA45" i="2"/>
  <c r="Z45" i="2"/>
  <c r="Y45" i="2"/>
  <c r="Q45" i="2"/>
  <c r="P45" i="2"/>
  <c r="O45" i="2"/>
  <c r="N45" i="2"/>
  <c r="M45" i="2"/>
  <c r="L45" i="2"/>
  <c r="K45" i="2"/>
  <c r="AK44" i="2"/>
  <c r="AJ44" i="2"/>
  <c r="AI44" i="2"/>
  <c r="AH44" i="2"/>
  <c r="AG44" i="2"/>
  <c r="AF44" i="2"/>
  <c r="AD44" i="2"/>
  <c r="AC44" i="2"/>
  <c r="AB44" i="2"/>
  <c r="AA44" i="2"/>
  <c r="Z44" i="2"/>
  <c r="Y44" i="2"/>
  <c r="Q44" i="2"/>
  <c r="P44" i="2"/>
  <c r="O44" i="2"/>
  <c r="N44" i="2"/>
  <c r="M44" i="2"/>
  <c r="L44" i="2"/>
  <c r="K44" i="2"/>
  <c r="AK43" i="2"/>
  <c r="AJ43" i="2"/>
  <c r="AI43" i="2"/>
  <c r="AH43" i="2"/>
  <c r="AG43" i="2"/>
  <c r="AF43" i="2"/>
  <c r="AD43" i="2"/>
  <c r="AC43" i="2"/>
  <c r="AB43" i="2"/>
  <c r="AA43" i="2"/>
  <c r="Z43" i="2"/>
  <c r="Q43" i="2"/>
  <c r="P43" i="2"/>
  <c r="O43" i="2"/>
  <c r="M43" i="2"/>
  <c r="L43" i="2"/>
  <c r="K43" i="2"/>
  <c r="AI45" i="1"/>
  <c r="AI48" i="1" s="1"/>
  <c r="AH45" i="1"/>
  <c r="AH48" i="1" s="1"/>
  <c r="AG45" i="1"/>
  <c r="AG48" i="1" s="1"/>
  <c r="AF45" i="1"/>
  <c r="AF48" i="1" s="1"/>
  <c r="AE45" i="1"/>
  <c r="AE48" i="1" s="1"/>
  <c r="AD45" i="1"/>
  <c r="AD48" i="1" s="1"/>
  <c r="AC45" i="1"/>
  <c r="AC48" i="1" s="1"/>
  <c r="AB45" i="1"/>
  <c r="AB48" i="1" s="1"/>
  <c r="AA45" i="1"/>
  <c r="AA48" i="1" s="1"/>
  <c r="Z45" i="1"/>
  <c r="Z48" i="1" s="1"/>
  <c r="Y45" i="1"/>
  <c r="Y48" i="1" s="1"/>
  <c r="X45" i="1"/>
  <c r="X48" i="1" s="1"/>
  <c r="W45" i="1"/>
  <c r="W48" i="1" s="1"/>
  <c r="V45" i="1"/>
  <c r="V48" i="1" s="1"/>
  <c r="U45" i="1"/>
  <c r="U48" i="1" s="1"/>
  <c r="T45" i="1"/>
  <c r="T48" i="1" s="1"/>
  <c r="S45" i="1"/>
  <c r="S48" i="1" s="1"/>
  <c r="R45" i="1"/>
  <c r="R48" i="1" s="1"/>
  <c r="Q45" i="1"/>
  <c r="Q48" i="1" s="1"/>
  <c r="P45" i="1"/>
  <c r="P48" i="1" s="1"/>
  <c r="O45" i="1"/>
  <c r="O48" i="1" s="1"/>
  <c r="N45" i="1"/>
  <c r="N48" i="1" s="1"/>
  <c r="M45" i="1"/>
  <c r="M48" i="1" s="1"/>
  <c r="L45" i="1"/>
  <c r="L48" i="1" s="1"/>
  <c r="K45" i="1"/>
  <c r="K48" i="1" s="1"/>
  <c r="J45" i="1"/>
  <c r="I45" i="1"/>
  <c r="I48" i="1" s="1"/>
  <c r="AI44" i="1"/>
  <c r="AH44" i="1"/>
  <c r="AG44" i="1"/>
  <c r="AF44" i="1"/>
  <c r="AE44" i="1"/>
  <c r="AD44" i="1"/>
  <c r="AC44" i="1"/>
  <c r="AB44" i="1"/>
  <c r="AA44" i="1"/>
  <c r="Z44" i="1"/>
  <c r="Y44" i="1"/>
  <c r="X44" i="1"/>
  <c r="W44" i="1"/>
  <c r="V44" i="1"/>
  <c r="U44" i="1"/>
  <c r="T44" i="1"/>
  <c r="S44" i="1"/>
  <c r="R44" i="1"/>
  <c r="Q44" i="1"/>
  <c r="P44" i="1"/>
  <c r="O44" i="1"/>
  <c r="N44" i="1"/>
  <c r="M44" i="1"/>
  <c r="L44" i="1"/>
  <c r="K44" i="1"/>
  <c r="J44" i="1"/>
  <c r="I44" i="1"/>
  <c r="AI43" i="1"/>
  <c r="AH43" i="1"/>
  <c r="AG43" i="1"/>
  <c r="AF43" i="1"/>
  <c r="AE43" i="1"/>
  <c r="AD43" i="1"/>
  <c r="AC43" i="1"/>
  <c r="AB43" i="1"/>
  <c r="AA43" i="1"/>
  <c r="Z43" i="1"/>
  <c r="Y43" i="1"/>
  <c r="X43" i="1"/>
  <c r="W43" i="1"/>
  <c r="V43" i="1"/>
  <c r="U43" i="1"/>
  <c r="T43" i="1"/>
  <c r="S43" i="1"/>
  <c r="R43" i="1"/>
  <c r="Q43" i="1"/>
  <c r="P43" i="1"/>
  <c r="O43" i="1"/>
  <c r="N43" i="1"/>
  <c r="M43" i="1"/>
  <c r="L43" i="1"/>
  <c r="K43" i="1"/>
  <c r="J43" i="1"/>
  <c r="I43" i="1"/>
  <c r="AI42" i="1"/>
  <c r="AH42" i="1"/>
  <c r="AG42" i="1"/>
  <c r="AF42" i="1"/>
  <c r="AE42" i="1"/>
  <c r="AD42" i="1"/>
  <c r="AC42" i="1"/>
  <c r="AB42" i="1"/>
  <c r="AA42" i="1"/>
  <c r="Z42" i="1"/>
  <c r="Y42" i="1"/>
  <c r="X42" i="1"/>
  <c r="W42" i="1"/>
  <c r="V42" i="1"/>
  <c r="U42" i="1"/>
  <c r="T42" i="1"/>
  <c r="S42" i="1"/>
  <c r="R42" i="1"/>
  <c r="Q42" i="1"/>
  <c r="P42" i="1"/>
  <c r="O42" i="1"/>
  <c r="N42" i="1"/>
  <c r="M42" i="1"/>
  <c r="L42" i="1"/>
  <c r="K42" i="1"/>
  <c r="J42" i="1"/>
  <c r="I42" i="1"/>
  <c r="AI41" i="1"/>
  <c r="AH41" i="1"/>
  <c r="AG41" i="1"/>
  <c r="AF41" i="1"/>
  <c r="AE41" i="1"/>
  <c r="AD41" i="1"/>
  <c r="AC41" i="1"/>
  <c r="AB41" i="1"/>
  <c r="AA41" i="1"/>
  <c r="Z41" i="1"/>
  <c r="Y41" i="1"/>
  <c r="X41" i="1"/>
  <c r="W41" i="1"/>
  <c r="V41" i="1"/>
  <c r="U41" i="1"/>
  <c r="T41" i="1"/>
  <c r="S41" i="1"/>
  <c r="R41" i="1"/>
  <c r="Q41" i="1"/>
  <c r="P41" i="1"/>
  <c r="O41" i="1"/>
  <c r="N41" i="1"/>
  <c r="M41" i="1"/>
  <c r="L41" i="1"/>
  <c r="K41" i="1"/>
  <c r="J41" i="1"/>
  <c r="I41" i="1"/>
  <c r="AI40" i="1"/>
  <c r="AH40" i="1"/>
  <c r="AG40" i="1"/>
  <c r="AF40" i="1"/>
  <c r="AE40" i="1"/>
  <c r="AD40" i="1"/>
  <c r="AC40" i="1"/>
  <c r="AB40" i="1"/>
  <c r="AA40" i="1"/>
  <c r="Z40" i="1"/>
  <c r="Y40" i="1"/>
  <c r="X40" i="1"/>
  <c r="W40" i="1"/>
  <c r="V40" i="1"/>
  <c r="U40" i="1"/>
  <c r="T40" i="1"/>
  <c r="S40" i="1"/>
  <c r="R40" i="1"/>
  <c r="Q40" i="1"/>
  <c r="P40" i="1"/>
  <c r="O40" i="1"/>
  <c r="N40" i="1"/>
  <c r="M40" i="1"/>
  <c r="L40" i="1"/>
  <c r="K40" i="1"/>
  <c r="J40" i="1"/>
  <c r="I40" i="1"/>
  <c r="AI39" i="1"/>
  <c r="AH39" i="1"/>
  <c r="AG39" i="1"/>
  <c r="AF39" i="1"/>
  <c r="AE39" i="1"/>
  <c r="AD39" i="1"/>
  <c r="AC39" i="1"/>
  <c r="AB39" i="1"/>
  <c r="AA39" i="1"/>
  <c r="Z39" i="1"/>
  <c r="Y39" i="1"/>
  <c r="X39" i="1"/>
  <c r="W39" i="1"/>
  <c r="V39" i="1"/>
  <c r="U39" i="1"/>
  <c r="T39" i="1"/>
  <c r="S39" i="1"/>
  <c r="R39" i="1"/>
  <c r="Q39" i="1"/>
  <c r="P39" i="1"/>
  <c r="O39" i="1"/>
  <c r="N39" i="1"/>
  <c r="M39" i="1"/>
  <c r="L39" i="1"/>
  <c r="K39" i="1"/>
  <c r="J39" i="1"/>
  <c r="I39" i="1"/>
  <c r="AI38" i="1"/>
  <c r="AH38" i="1"/>
  <c r="AG38" i="1"/>
  <c r="AF38" i="1"/>
  <c r="AE38" i="1"/>
  <c r="AD38" i="1"/>
  <c r="AC38" i="1"/>
  <c r="AB38" i="1"/>
  <c r="AA38" i="1"/>
  <c r="Z38" i="1"/>
  <c r="Y38" i="1"/>
  <c r="X38" i="1"/>
  <c r="W38" i="1"/>
  <c r="V38" i="1"/>
  <c r="U38" i="1"/>
  <c r="T38" i="1"/>
  <c r="S38" i="1"/>
  <c r="R38" i="1"/>
  <c r="Q38" i="1"/>
  <c r="P38" i="1"/>
  <c r="O38" i="1"/>
  <c r="N38" i="1"/>
  <c r="M38" i="1"/>
  <c r="L38" i="1"/>
  <c r="K38" i="1"/>
  <c r="J38" i="1"/>
  <c r="I38" i="1"/>
  <c r="AI37" i="1"/>
  <c r="AH37" i="1"/>
  <c r="AG37" i="1"/>
  <c r="AF37" i="1"/>
  <c r="AE37" i="1"/>
  <c r="AD37" i="1"/>
  <c r="AC37" i="1"/>
  <c r="AB37" i="1"/>
  <c r="AA37" i="1"/>
  <c r="Z37" i="1"/>
  <c r="Y37" i="1"/>
  <c r="X37" i="1"/>
  <c r="W37" i="1"/>
  <c r="V37" i="1"/>
  <c r="U37" i="1"/>
  <c r="T37" i="1"/>
  <c r="S37" i="1"/>
  <c r="R37" i="1"/>
  <c r="Q37" i="1"/>
  <c r="P37" i="1"/>
  <c r="O37" i="1"/>
  <c r="N37" i="1"/>
  <c r="M37" i="1"/>
  <c r="L37" i="1"/>
  <c r="K37" i="1"/>
  <c r="J37" i="1"/>
  <c r="I37" i="1"/>
  <c r="AI36" i="1"/>
  <c r="AH36" i="1"/>
  <c r="AG36" i="1"/>
  <c r="AF36" i="1"/>
  <c r="AE36" i="1"/>
  <c r="AD36" i="1"/>
  <c r="AC36" i="1"/>
  <c r="AB36" i="1"/>
  <c r="AA36" i="1"/>
  <c r="Z36" i="1"/>
  <c r="Y36" i="1"/>
  <c r="X36" i="1"/>
  <c r="W36" i="1"/>
  <c r="V36" i="1"/>
  <c r="U36" i="1"/>
  <c r="S36" i="1"/>
  <c r="R36" i="1"/>
  <c r="Q36" i="1"/>
  <c r="P36" i="1"/>
  <c r="O36" i="1"/>
  <c r="N36" i="1"/>
  <c r="M36" i="1"/>
  <c r="L36" i="1"/>
  <c r="K36" i="1"/>
  <c r="J36" i="1"/>
  <c r="I36" i="1"/>
  <c r="AY7" i="1"/>
  <c r="AX7" i="1"/>
  <c r="AW7" i="1"/>
  <c r="AV7" i="1"/>
  <c r="AR7" i="1"/>
  <c r="AQ7" i="1"/>
  <c r="AN7" i="1"/>
  <c r="AS7" i="1" s="1"/>
  <c r="I5" i="1"/>
  <c r="E29" i="17"/>
  <c r="AN28" i="17"/>
  <c r="E28" i="17"/>
  <c r="AN27" i="17"/>
  <c r="E27" i="17"/>
  <c r="AN26" i="17"/>
  <c r="E26" i="17"/>
  <c r="AN25" i="17"/>
  <c r="E25" i="17"/>
  <c r="AN24" i="17"/>
  <c r="E24" i="17"/>
  <c r="AN23" i="17"/>
  <c r="E23" i="17"/>
  <c r="AN22" i="17"/>
  <c r="E22" i="17"/>
  <c r="AN21" i="17"/>
  <c r="E21" i="17"/>
  <c r="AN20" i="17"/>
  <c r="E20" i="17"/>
  <c r="AN19" i="17"/>
  <c r="E19" i="17"/>
  <c r="I22" i="4"/>
  <c r="H22" i="4"/>
  <c r="I21" i="4"/>
  <c r="H21" i="4"/>
  <c r="I20" i="4"/>
  <c r="H20" i="4"/>
  <c r="J19" i="4"/>
  <c r="I19" i="4"/>
  <c r="H19" i="4"/>
  <c r="J18" i="4"/>
  <c r="I18" i="4"/>
  <c r="H18" i="4"/>
  <c r="I17" i="4"/>
  <c r="H17" i="4"/>
  <c r="I16" i="4"/>
  <c r="H16" i="4"/>
  <c r="I15" i="4"/>
  <c r="H15" i="4"/>
  <c r="I14" i="4"/>
  <c r="H14" i="4"/>
  <c r="I13" i="4"/>
  <c r="H13" i="4"/>
  <c r="I12" i="4"/>
  <c r="H12" i="4"/>
  <c r="I11" i="4"/>
  <c r="H11" i="4"/>
  <c r="I10" i="4"/>
  <c r="H10" i="4"/>
  <c r="AX4" i="4"/>
  <c r="AW4" i="4"/>
  <c r="AN4" i="4"/>
  <c r="I2" i="4"/>
  <c r="AJ24" i="18"/>
  <c r="AI24" i="18"/>
  <c r="AH24" i="18"/>
  <c r="AG24" i="18"/>
  <c r="AF24" i="18"/>
  <c r="AE24" i="18"/>
  <c r="AD24" i="18"/>
  <c r="AC24" i="18"/>
  <c r="AB24" i="18"/>
  <c r="AA24" i="18"/>
  <c r="Z24" i="18"/>
  <c r="Y24" i="18"/>
  <c r="X24" i="18"/>
  <c r="W24" i="18"/>
  <c r="V24" i="18"/>
  <c r="U24" i="18"/>
  <c r="T24" i="18"/>
  <c r="S24" i="18"/>
  <c r="R24" i="18"/>
  <c r="Q24" i="18"/>
  <c r="P24" i="18"/>
  <c r="O24" i="18"/>
  <c r="N24" i="18"/>
  <c r="M24" i="18"/>
  <c r="L24" i="18"/>
  <c r="K24" i="18"/>
  <c r="J24" i="18"/>
  <c r="I24" i="18"/>
  <c r="G24" i="18"/>
  <c r="AJ23" i="18"/>
  <c r="AI23" i="18"/>
  <c r="AH23" i="18"/>
  <c r="AG23" i="18"/>
  <c r="AF23" i="18"/>
  <c r="AE23" i="18"/>
  <c r="AD23" i="18"/>
  <c r="AC23" i="18"/>
  <c r="AB23" i="18"/>
  <c r="AA23" i="18"/>
  <c r="Z23" i="18"/>
  <c r="Y23" i="18"/>
  <c r="X23" i="18"/>
  <c r="W23" i="18"/>
  <c r="V23" i="18"/>
  <c r="U23" i="18"/>
  <c r="T23" i="18"/>
  <c r="S23" i="18"/>
  <c r="R23" i="18"/>
  <c r="Q23" i="18"/>
  <c r="P23" i="18"/>
  <c r="O23" i="18"/>
  <c r="N23" i="18"/>
  <c r="M23" i="18"/>
  <c r="L23" i="18"/>
  <c r="K23" i="18"/>
  <c r="J23" i="18"/>
  <c r="I23" i="18"/>
  <c r="G23" i="18"/>
  <c r="AJ22" i="18"/>
  <c r="AI22" i="18"/>
  <c r="AH22" i="18"/>
  <c r="AG22" i="18"/>
  <c r="AF22" i="18"/>
  <c r="AE22" i="18"/>
  <c r="AD22" i="18"/>
  <c r="AC22" i="18"/>
  <c r="AB22" i="18"/>
  <c r="AA22" i="18"/>
  <c r="Z22" i="18"/>
  <c r="Y22" i="18"/>
  <c r="X22" i="18"/>
  <c r="W22" i="18"/>
  <c r="V22" i="18"/>
  <c r="U22" i="18"/>
  <c r="T22" i="18"/>
  <c r="S22" i="18"/>
  <c r="R22" i="18"/>
  <c r="Q22" i="18"/>
  <c r="P22" i="18"/>
  <c r="O22" i="18"/>
  <c r="N22" i="18"/>
  <c r="M22" i="18"/>
  <c r="L22" i="18"/>
  <c r="K22" i="18"/>
  <c r="J22" i="18"/>
  <c r="I22" i="18"/>
  <c r="G22" i="18"/>
  <c r="AJ21" i="18"/>
  <c r="AI21" i="18"/>
  <c r="AH21" i="18"/>
  <c r="AG21" i="18"/>
  <c r="AF21" i="18"/>
  <c r="AE21" i="18"/>
  <c r="AD21" i="18"/>
  <c r="AC21" i="18"/>
  <c r="AB21" i="18"/>
  <c r="AA21" i="18"/>
  <c r="Z21" i="18"/>
  <c r="Y21" i="18"/>
  <c r="X21" i="18"/>
  <c r="W21" i="18"/>
  <c r="V21" i="18"/>
  <c r="U21" i="18"/>
  <c r="T21" i="18"/>
  <c r="S21" i="18"/>
  <c r="R21" i="18"/>
  <c r="Q21" i="18"/>
  <c r="P21" i="18"/>
  <c r="O21" i="18"/>
  <c r="N21" i="18"/>
  <c r="M21" i="18"/>
  <c r="L21" i="18"/>
  <c r="K21" i="18"/>
  <c r="J21" i="18"/>
  <c r="I21" i="18"/>
  <c r="G21" i="18"/>
  <c r="AJ20" i="18"/>
  <c r="AI20" i="18"/>
  <c r="AH20" i="18"/>
  <c r="AG20" i="18"/>
  <c r="AF20" i="18"/>
  <c r="AE20" i="18"/>
  <c r="AD20" i="18"/>
  <c r="AC20" i="18"/>
  <c r="AB20" i="18"/>
  <c r="AA20" i="18"/>
  <c r="Z20" i="18"/>
  <c r="Y20" i="18"/>
  <c r="X20" i="18"/>
  <c r="W20" i="18"/>
  <c r="V20" i="18"/>
  <c r="U20" i="18"/>
  <c r="T20" i="18"/>
  <c r="S20" i="18"/>
  <c r="R20" i="18"/>
  <c r="Q20" i="18"/>
  <c r="P20" i="18"/>
  <c r="O20" i="18"/>
  <c r="N20" i="18"/>
  <c r="M20" i="18"/>
  <c r="L20" i="18"/>
  <c r="K20" i="18"/>
  <c r="J20" i="18"/>
  <c r="I20" i="18"/>
  <c r="G20" i="18"/>
  <c r="AJ19" i="18"/>
  <c r="AI19" i="18"/>
  <c r="AH19" i="18"/>
  <c r="AG19" i="18"/>
  <c r="AF19" i="18"/>
  <c r="AE19" i="18"/>
  <c r="AD19" i="18"/>
  <c r="AC19" i="18"/>
  <c r="AB19" i="18"/>
  <c r="AA19" i="18"/>
  <c r="Z19" i="18"/>
  <c r="Y19" i="18"/>
  <c r="X19" i="18"/>
  <c r="W19" i="18"/>
  <c r="V19" i="18"/>
  <c r="U19" i="18"/>
  <c r="T19" i="18"/>
  <c r="S19" i="18"/>
  <c r="R19" i="18"/>
  <c r="Q19" i="18"/>
  <c r="P19" i="18"/>
  <c r="O19" i="18"/>
  <c r="N19" i="18"/>
  <c r="M19" i="18"/>
  <c r="L19" i="18"/>
  <c r="K19" i="18"/>
  <c r="J19" i="18"/>
  <c r="I19" i="18"/>
  <c r="G19" i="18"/>
  <c r="AJ18" i="18"/>
  <c r="AI18" i="18"/>
  <c r="AH18" i="18"/>
  <c r="AG18" i="18"/>
  <c r="AF18" i="18"/>
  <c r="AE18" i="18"/>
  <c r="AD18" i="18"/>
  <c r="AC18" i="18"/>
  <c r="AB18" i="18"/>
  <c r="AA18" i="18"/>
  <c r="Z18" i="18"/>
  <c r="Y18" i="18"/>
  <c r="X18" i="18"/>
  <c r="W18" i="18"/>
  <c r="V18" i="18"/>
  <c r="U18" i="18"/>
  <c r="T18" i="18"/>
  <c r="S18" i="18"/>
  <c r="R18" i="18"/>
  <c r="Q18" i="18"/>
  <c r="P18" i="18"/>
  <c r="O18" i="18"/>
  <c r="N18" i="18"/>
  <c r="M18" i="18"/>
  <c r="L18" i="18"/>
  <c r="K18" i="18"/>
  <c r="J18" i="18"/>
  <c r="I18" i="18"/>
  <c r="G18" i="18"/>
  <c r="AJ17" i="18"/>
  <c r="AI17" i="18"/>
  <c r="AH17" i="18"/>
  <c r="AG17" i="18"/>
  <c r="AF17" i="18"/>
  <c r="AE17" i="18"/>
  <c r="AD17" i="18"/>
  <c r="AC17" i="18"/>
  <c r="AB17" i="18"/>
  <c r="AA17" i="18"/>
  <c r="Z17" i="18"/>
  <c r="Y17" i="18"/>
  <c r="X17" i="18"/>
  <c r="W17" i="18"/>
  <c r="V17" i="18"/>
  <c r="U17" i="18"/>
  <c r="T17" i="18"/>
  <c r="S17" i="18"/>
  <c r="R17" i="18"/>
  <c r="Q17" i="18"/>
  <c r="P17" i="18"/>
  <c r="O17" i="18"/>
  <c r="N17" i="18"/>
  <c r="M17" i="18"/>
  <c r="L17" i="18"/>
  <c r="K17" i="18"/>
  <c r="J17" i="18"/>
  <c r="I17" i="18"/>
  <c r="G17" i="18"/>
  <c r="AJ16" i="18"/>
  <c r="AI16" i="18"/>
  <c r="AH16" i="18"/>
  <c r="AG16" i="18"/>
  <c r="AF16" i="18"/>
  <c r="AE16" i="18"/>
  <c r="AD16" i="18"/>
  <c r="AC16" i="18"/>
  <c r="AB16" i="18"/>
  <c r="AA16" i="18"/>
  <c r="Z16" i="18"/>
  <c r="Y16" i="18"/>
  <c r="X16" i="18"/>
  <c r="W16" i="18"/>
  <c r="V16" i="18"/>
  <c r="U16" i="18"/>
  <c r="T16" i="18"/>
  <c r="S16" i="18"/>
  <c r="R16" i="18"/>
  <c r="Q16" i="18"/>
  <c r="P16" i="18"/>
  <c r="O16" i="18"/>
  <c r="N16" i="18"/>
  <c r="M16" i="18"/>
  <c r="L16" i="18"/>
  <c r="K16" i="18"/>
  <c r="J16" i="18"/>
  <c r="I16" i="18"/>
  <c r="G16" i="18"/>
  <c r="AJ15" i="18"/>
  <c r="AI15" i="18"/>
  <c r="AH15" i="18"/>
  <c r="AG15" i="18"/>
  <c r="AF15" i="18"/>
  <c r="AE15" i="18"/>
  <c r="AD15" i="18"/>
  <c r="AC15" i="18"/>
  <c r="AB15" i="18"/>
  <c r="AA15" i="18"/>
  <c r="Z15" i="18"/>
  <c r="Y15" i="18"/>
  <c r="X15" i="18"/>
  <c r="W15" i="18"/>
  <c r="V15" i="18"/>
  <c r="U15" i="18"/>
  <c r="T15" i="18"/>
  <c r="S15" i="18"/>
  <c r="R15" i="18"/>
  <c r="Q15" i="18"/>
  <c r="P15" i="18"/>
  <c r="O15" i="18"/>
  <c r="N15" i="18"/>
  <c r="M15" i="18"/>
  <c r="L15" i="18"/>
  <c r="K15" i="18"/>
  <c r="J15" i="18"/>
  <c r="I15" i="18"/>
  <c r="G15" i="18"/>
  <c r="AJ14" i="18"/>
  <c r="AI14" i="18"/>
  <c r="AH14" i="18"/>
  <c r="AG14" i="18"/>
  <c r="AF14" i="18"/>
  <c r="AE14" i="18"/>
  <c r="AD14" i="18"/>
  <c r="AC14" i="18"/>
  <c r="AB14" i="18"/>
  <c r="AA14" i="18"/>
  <c r="Z14" i="18"/>
  <c r="Y14" i="18"/>
  <c r="X14" i="18"/>
  <c r="W14" i="18"/>
  <c r="V14" i="18"/>
  <c r="U14" i="18"/>
  <c r="T14" i="18"/>
  <c r="S14" i="18"/>
  <c r="R14" i="18"/>
  <c r="Q14" i="18"/>
  <c r="P14" i="18"/>
  <c r="O14" i="18"/>
  <c r="N14" i="18"/>
  <c r="M14" i="18"/>
  <c r="L14" i="18"/>
  <c r="K14" i="18"/>
  <c r="J14" i="18"/>
  <c r="I14" i="18"/>
  <c r="G14" i="18"/>
  <c r="AJ13" i="18"/>
  <c r="AI13" i="18"/>
  <c r="AH13" i="18"/>
  <c r="AG13" i="18"/>
  <c r="AF13" i="18"/>
  <c r="AE13" i="18"/>
  <c r="AD13" i="18"/>
  <c r="AC13" i="18"/>
  <c r="AB13" i="18"/>
  <c r="AA13" i="18"/>
  <c r="Z13" i="18"/>
  <c r="Y13" i="18"/>
  <c r="X13" i="18"/>
  <c r="W13" i="18"/>
  <c r="V13" i="18"/>
  <c r="U13" i="18"/>
  <c r="T13" i="18"/>
  <c r="S13" i="18"/>
  <c r="R13" i="18"/>
  <c r="Q13" i="18"/>
  <c r="P13" i="18"/>
  <c r="O13" i="18"/>
  <c r="N13" i="18"/>
  <c r="M13" i="18"/>
  <c r="L13" i="18"/>
  <c r="K13" i="18"/>
  <c r="J13" i="18"/>
  <c r="AX5" i="18"/>
  <c r="AW5" i="18"/>
  <c r="J68" i="3"/>
  <c r="I68" i="3"/>
  <c r="G68" i="3"/>
  <c r="J67" i="3"/>
  <c r="I67" i="3"/>
  <c r="G67" i="3"/>
  <c r="P66" i="3"/>
  <c r="O66" i="3"/>
  <c r="N66" i="3"/>
  <c r="M66" i="3"/>
  <c r="L66" i="3"/>
  <c r="K66" i="3"/>
  <c r="J66" i="3"/>
  <c r="I66" i="3"/>
  <c r="G66" i="3"/>
  <c r="P65" i="3"/>
  <c r="P67" i="3" s="1"/>
  <c r="O65" i="3"/>
  <c r="O67" i="3" s="1"/>
  <c r="N65" i="3"/>
  <c r="N67" i="3" s="1"/>
  <c r="M65" i="3"/>
  <c r="M67" i="3" s="1"/>
  <c r="L65" i="3"/>
  <c r="L67" i="3" s="1"/>
  <c r="K65" i="3"/>
  <c r="J65" i="3"/>
  <c r="I65" i="3"/>
  <c r="G65" i="3"/>
  <c r="P64" i="3"/>
  <c r="O64" i="3"/>
  <c r="N64" i="3"/>
  <c r="M64" i="3"/>
  <c r="L64" i="3"/>
  <c r="K64" i="3"/>
  <c r="J64" i="3"/>
  <c r="I64" i="3"/>
  <c r="G64" i="3"/>
  <c r="P63" i="3"/>
  <c r="O63" i="3"/>
  <c r="N63" i="3"/>
  <c r="M63" i="3"/>
  <c r="L63" i="3"/>
  <c r="K63" i="3"/>
  <c r="J63" i="3"/>
  <c r="I63" i="3"/>
  <c r="G63" i="3"/>
  <c r="P62" i="3"/>
  <c r="O62" i="3"/>
  <c r="N62" i="3"/>
  <c r="M62" i="3"/>
  <c r="L62" i="3"/>
  <c r="K62" i="3"/>
  <c r="J62" i="3"/>
  <c r="I62" i="3"/>
  <c r="G62" i="3"/>
  <c r="P61" i="3"/>
  <c r="O61" i="3"/>
  <c r="N61" i="3"/>
  <c r="M61" i="3"/>
  <c r="L61" i="3"/>
  <c r="K61" i="3"/>
  <c r="J61" i="3"/>
  <c r="I61" i="3"/>
  <c r="G61" i="3"/>
  <c r="P60" i="3"/>
  <c r="O60" i="3"/>
  <c r="N60" i="3"/>
  <c r="M60" i="3"/>
  <c r="L60" i="3"/>
  <c r="K60" i="3"/>
  <c r="J60" i="3"/>
  <c r="I60" i="3"/>
  <c r="G60" i="3"/>
  <c r="P59" i="3"/>
  <c r="O59" i="3"/>
  <c r="N59" i="3"/>
  <c r="M59" i="3"/>
  <c r="L59" i="3"/>
  <c r="K59" i="3"/>
  <c r="J59" i="3"/>
  <c r="I59" i="3"/>
  <c r="G59" i="3"/>
  <c r="P58" i="3"/>
  <c r="O58" i="3"/>
  <c r="N58" i="3"/>
  <c r="M58" i="3"/>
  <c r="L58" i="3"/>
  <c r="K58" i="3"/>
  <c r="J58" i="3"/>
  <c r="I58" i="3"/>
  <c r="G58" i="3"/>
  <c r="P57" i="3"/>
  <c r="O57" i="3"/>
  <c r="N57" i="3"/>
  <c r="M57" i="3"/>
  <c r="L57" i="3"/>
  <c r="K57" i="3"/>
  <c r="J57" i="3"/>
  <c r="I57" i="3"/>
  <c r="G57" i="3"/>
  <c r="P56" i="3"/>
  <c r="O56" i="3"/>
  <c r="N56" i="3"/>
  <c r="M56" i="3"/>
  <c r="L56" i="3"/>
  <c r="K56" i="3"/>
  <c r="J56" i="3"/>
  <c r="I56" i="3"/>
  <c r="G56" i="3"/>
  <c r="P55" i="3"/>
  <c r="O55" i="3"/>
  <c r="N55" i="3"/>
  <c r="M55" i="3"/>
  <c r="L55" i="3"/>
  <c r="K55" i="3"/>
  <c r="J55" i="3"/>
  <c r="I55" i="3"/>
  <c r="G55" i="3"/>
  <c r="P54" i="3"/>
  <c r="P68" i="3" s="1"/>
  <c r="O54" i="3"/>
  <c r="O68" i="3" s="1"/>
  <c r="N54" i="3"/>
  <c r="N68" i="3" s="1"/>
  <c r="M54" i="3"/>
  <c r="M68" i="3" s="1"/>
  <c r="L54" i="3"/>
  <c r="L68" i="3" s="1"/>
  <c r="K54" i="3"/>
  <c r="J54" i="3"/>
  <c r="I54" i="3"/>
  <c r="G54" i="3"/>
  <c r="BF24" i="3"/>
  <c r="BF22" i="3"/>
  <c r="BF19" i="3"/>
  <c r="BF17" i="3"/>
  <c r="BF13" i="3"/>
  <c r="BF12" i="3"/>
  <c r="BF10" i="3"/>
  <c r="BF9" i="3"/>
  <c r="BF7" i="3"/>
  <c r="BB7" i="3"/>
  <c r="BA7" i="3"/>
  <c r="AZ7" i="3"/>
  <c r="AY7" i="3"/>
  <c r="AN44" i="1" l="1"/>
  <c r="AN40" i="1"/>
  <c r="AN43" i="1"/>
  <c r="AN39" i="1"/>
  <c r="AN37" i="1"/>
  <c r="AN38" i="1"/>
  <c r="AN41" i="1"/>
  <c r="AO43" i="2"/>
  <c r="AP43" i="2" s="1"/>
  <c r="AO45" i="2"/>
  <c r="AO47" i="2"/>
  <c r="AO49" i="2"/>
  <c r="AO51" i="2"/>
  <c r="AO53" i="2"/>
  <c r="AO44" i="2"/>
  <c r="AO46" i="2"/>
  <c r="AO48" i="2"/>
  <c r="AO50" i="2"/>
  <c r="AO52" i="2"/>
  <c r="J48" i="1"/>
  <c r="AN45" i="1"/>
  <c r="AN36" i="1"/>
  <c r="AS3" i="20"/>
  <c r="AS7" i="20"/>
  <c r="AS4" i="20"/>
  <c r="AS8" i="20"/>
  <c r="AS5" i="20"/>
  <c r="AS6" i="20"/>
  <c r="E32" i="17"/>
  <c r="I23" i="4"/>
  <c r="AG26" i="18"/>
  <c r="AG25" i="18"/>
  <c r="E33" i="17"/>
  <c r="H23" i="4"/>
  <c r="I24" i="4"/>
  <c r="H24" i="4"/>
  <c r="G26" i="18"/>
  <c r="G25" i="18"/>
  <c r="I26" i="18"/>
  <c r="I25" i="18"/>
  <c r="V26" i="18"/>
  <c r="J24" i="4"/>
  <c r="U26" i="18"/>
  <c r="U25" i="18"/>
  <c r="R26" i="18"/>
  <c r="T26" i="18"/>
  <c r="T25" i="18"/>
  <c r="W25" i="18"/>
  <c r="S26" i="18"/>
  <c r="R25" i="18"/>
  <c r="S25" i="18"/>
  <c r="Q26" i="18"/>
  <c r="Q25" i="18"/>
  <c r="P26" i="18"/>
  <c r="P25" i="18"/>
  <c r="O26" i="18"/>
  <c r="O25" i="18"/>
  <c r="N26" i="18"/>
  <c r="N25" i="18"/>
  <c r="K26" i="18"/>
  <c r="J26" i="18"/>
  <c r="J23" i="4"/>
  <c r="V25" i="18"/>
  <c r="X26" i="18"/>
  <c r="X25" i="18"/>
  <c r="K25" i="18"/>
  <c r="M26" i="18"/>
  <c r="M25" i="18"/>
  <c r="L26" i="18"/>
  <c r="L25" i="18"/>
  <c r="W26" i="18"/>
  <c r="J25" i="18"/>
  <c r="AA26" i="18"/>
  <c r="AA25" i="18"/>
  <c r="N57" i="2"/>
  <c r="L56" i="2"/>
  <c r="P56" i="2"/>
  <c r="M57" i="2"/>
  <c r="Q57" i="2"/>
  <c r="K56" i="2"/>
  <c r="O56" i="2"/>
  <c r="K67" i="3"/>
  <c r="K68" i="3"/>
  <c r="AF25" i="18"/>
  <c r="AJ25" i="18"/>
  <c r="AJ26" i="18"/>
  <c r="AF26" i="18"/>
  <c r="AE25" i="18"/>
  <c r="AE26" i="18"/>
  <c r="J49" i="1"/>
  <c r="N49" i="1"/>
  <c r="K49" i="1"/>
  <c r="O49" i="1"/>
  <c r="AD25" i="18"/>
  <c r="AD26" i="18"/>
  <c r="AC26" i="18"/>
  <c r="AC25" i="18"/>
  <c r="AB26" i="18"/>
  <c r="AB25" i="18"/>
  <c r="Y26" i="18"/>
  <c r="Y25" i="18"/>
  <c r="Z26" i="18"/>
  <c r="Z25" i="18"/>
  <c r="AY4" i="4"/>
  <c r="AH25" i="18"/>
  <c r="AH26" i="18"/>
  <c r="AI26" i="18"/>
  <c r="AI25" i="18"/>
  <c r="AY5" i="18"/>
  <c r="AF56" i="2"/>
  <c r="AI56" i="2"/>
  <c r="K57" i="2"/>
  <c r="O57" i="2"/>
  <c r="AI57" i="2"/>
  <c r="AK56" i="2"/>
  <c r="AJ57" i="2"/>
  <c r="AH57" i="2"/>
  <c r="AD56" i="2"/>
  <c r="AH56" i="2"/>
  <c r="M56" i="2"/>
  <c r="Q56" i="2"/>
  <c r="AC56" i="2"/>
  <c r="L57" i="2"/>
  <c r="P57" i="2"/>
  <c r="N56" i="2"/>
  <c r="AB56" i="2"/>
  <c r="AD57" i="2"/>
  <c r="Y56" i="2"/>
  <c r="I49" i="1"/>
  <c r="M49" i="1"/>
  <c r="L49" i="1"/>
  <c r="P49" i="1"/>
  <c r="Z49" i="1"/>
  <c r="AI49" i="1"/>
  <c r="AG49" i="1"/>
  <c r="AF49" i="1"/>
  <c r="AE49" i="1"/>
  <c r="AB49" i="1"/>
  <c r="AH49" i="1"/>
  <c r="AD49" i="1"/>
  <c r="AP7" i="1"/>
  <c r="AU7" i="1" s="1"/>
  <c r="AC49" i="1"/>
  <c r="X49" i="1"/>
  <c r="V49" i="1"/>
  <c r="U49" i="1"/>
  <c r="AC57" i="2"/>
  <c r="Y57" i="2"/>
  <c r="Z56" i="2"/>
  <c r="AA57" i="2"/>
  <c r="Z57" i="2"/>
  <c r="Y49" i="1"/>
  <c r="W49" i="1"/>
  <c r="AA49" i="1"/>
  <c r="T49" i="1"/>
  <c r="R49" i="1"/>
  <c r="AT7" i="1"/>
  <c r="AZ7" i="1"/>
  <c r="S49" i="1"/>
  <c r="Q49" i="1"/>
  <c r="AB57" i="2"/>
  <c r="AA56" i="2"/>
  <c r="AJ56" i="2"/>
  <c r="AK57" i="2"/>
  <c r="AG56" i="2"/>
  <c r="AF57" i="2"/>
  <c r="AQ43" i="2"/>
  <c r="AR43" i="2" s="1"/>
  <c r="AS43" i="2" s="1"/>
  <c r="AT43" i="2" s="1"/>
  <c r="AU43" i="2" s="1"/>
  <c r="AV43" i="2" s="1"/>
  <c r="AW43" i="2" s="1"/>
  <c r="AG57" i="2"/>
  <c r="BC7"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N8" authorId="0" shapeId="0" xr:uid="{00000000-0006-0000-0300-000001000000}">
      <text>
        <r>
          <rPr>
            <b/>
            <sz val="9"/>
            <color indexed="81"/>
            <rFont val="Tahoma"/>
            <family val="2"/>
          </rPr>
          <t>ASUS:</t>
        </r>
        <r>
          <rPr>
            <sz val="9"/>
            <color indexed="81"/>
            <rFont val="Tahoma"/>
            <family val="2"/>
          </rPr>
          <t xml:space="preserve">
Kelebihan 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O11" authorId="0" shapeId="0" xr:uid="{00000000-0006-0000-0700-000001000000}">
      <text>
        <r>
          <rPr>
            <b/>
            <sz val="9"/>
            <color indexed="81"/>
            <rFont val="Tahoma"/>
            <family val="2"/>
          </rPr>
          <t>ASUS:</t>
        </r>
        <r>
          <rPr>
            <sz val="9"/>
            <color indexed="81"/>
            <rFont val="Tahoma"/>
            <family val="2"/>
          </rPr>
          <t xml:space="preserve">
lebih 1</t>
        </r>
      </text>
    </comment>
    <comment ref="AO12" authorId="0" shapeId="0" xr:uid="{00000000-0006-0000-0700-000002000000}">
      <text>
        <r>
          <rPr>
            <b/>
            <sz val="9"/>
            <color indexed="81"/>
            <rFont val="Tahoma"/>
            <family val="2"/>
          </rPr>
          <t>ASUS:</t>
        </r>
        <r>
          <rPr>
            <sz val="9"/>
            <color indexed="81"/>
            <rFont val="Tahoma"/>
            <family val="2"/>
          </rPr>
          <t xml:space="preserve">
lebih 1</t>
        </r>
      </text>
    </comment>
    <comment ref="AO19" authorId="0" shapeId="0" xr:uid="{00000000-0006-0000-0700-000003000000}">
      <text>
        <r>
          <rPr>
            <b/>
            <sz val="9"/>
            <color indexed="81"/>
            <rFont val="Tahoma"/>
            <family val="2"/>
          </rPr>
          <t>ASUS:</t>
        </r>
        <r>
          <rPr>
            <sz val="9"/>
            <color indexed="81"/>
            <rFont val="Tahoma"/>
            <family val="2"/>
          </rPr>
          <t xml:space="preserve">
Lebih 1 diambil dari libur desember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O9" authorId="0" shapeId="0" xr:uid="{00000000-0006-0000-0800-000001000000}">
      <text>
        <r>
          <rPr>
            <b/>
            <sz val="9"/>
            <color indexed="81"/>
            <rFont val="Tahoma"/>
            <family val="2"/>
          </rPr>
          <t>ASUS:</t>
        </r>
        <r>
          <rPr>
            <sz val="9"/>
            <color indexed="81"/>
            <rFont val="Tahoma"/>
            <family val="2"/>
          </rPr>
          <t xml:space="preserve">
Sisa 1 libur</t>
        </r>
      </text>
    </comment>
    <comment ref="AO38" authorId="0" shapeId="0" xr:uid="{F6BDCF09-6A03-4CFC-A257-E4C60C8E3FA2}">
      <text>
        <r>
          <rPr>
            <b/>
            <sz val="9"/>
            <color indexed="81"/>
            <rFont val="Tahoma"/>
            <family val="2"/>
          </rPr>
          <t>ASUS:</t>
        </r>
        <r>
          <rPr>
            <sz val="9"/>
            <color indexed="81"/>
            <rFont val="Tahoma"/>
            <family val="2"/>
          </rPr>
          <t xml:space="preserve">
Sisa 1 libur</t>
        </r>
      </text>
    </comment>
  </commentList>
</comments>
</file>

<file path=xl/sharedStrings.xml><?xml version="1.0" encoding="utf-8"?>
<sst xmlns="http://schemas.openxmlformats.org/spreadsheetml/2006/main" count="7097" uniqueCount="460">
  <si>
    <t>No</t>
  </si>
  <si>
    <t>Nama</t>
  </si>
  <si>
    <t>Perner</t>
  </si>
  <si>
    <t>HARI</t>
  </si>
  <si>
    <t>Sb</t>
  </si>
  <si>
    <t>KODE SHIFT</t>
  </si>
  <si>
    <t>KODE SEAT</t>
  </si>
  <si>
    <t>CALL</t>
  </si>
  <si>
    <t>SOSMED</t>
  </si>
  <si>
    <t>WHATSAPP</t>
  </si>
  <si>
    <t>MAILC</t>
  </si>
  <si>
    <t>Y-MAILC</t>
  </si>
  <si>
    <t>KODE</t>
  </si>
  <si>
    <t>TANGGAL</t>
  </si>
  <si>
    <t>0 = Free</t>
  </si>
  <si>
    <t>06:00 - 15:00</t>
  </si>
  <si>
    <t>A05</t>
  </si>
  <si>
    <t>1A</t>
  </si>
  <si>
    <t>1 s/d 30</t>
  </si>
  <si>
    <t>07:00 - 16:00</t>
  </si>
  <si>
    <t>A09</t>
  </si>
  <si>
    <t>1B</t>
  </si>
  <si>
    <t>08:00 - 17:00</t>
  </si>
  <si>
    <t>A13</t>
  </si>
  <si>
    <t>1C</t>
  </si>
  <si>
    <t>09:00 - 18:00</t>
  </si>
  <si>
    <t>A17</t>
  </si>
  <si>
    <t>1D</t>
  </si>
  <si>
    <t>10:00 - 19:00</t>
  </si>
  <si>
    <t>A21</t>
  </si>
  <si>
    <t>1E</t>
  </si>
  <si>
    <t>A25</t>
  </si>
  <si>
    <t>1F</t>
  </si>
  <si>
    <t>A29</t>
  </si>
  <si>
    <t>13:00 - 22:00</t>
  </si>
  <si>
    <t>A33</t>
  </si>
  <si>
    <t>L (Libur)</t>
  </si>
  <si>
    <t>2A</t>
  </si>
  <si>
    <t>14:00 - 23:00</t>
  </si>
  <si>
    <t>A37</t>
  </si>
  <si>
    <t>2B</t>
  </si>
  <si>
    <t>A41</t>
  </si>
  <si>
    <t>2C</t>
  </si>
  <si>
    <t>A45</t>
  </si>
  <si>
    <t>A65</t>
  </si>
  <si>
    <t>WAKTU ISTRAHAT</t>
  </si>
  <si>
    <t>Contoh</t>
  </si>
  <si>
    <t>A</t>
  </si>
  <si>
    <t>F</t>
  </si>
  <si>
    <t>f</t>
  </si>
  <si>
    <t>G</t>
  </si>
  <si>
    <t>g</t>
  </si>
  <si>
    <t>H</t>
  </si>
  <si>
    <t>h</t>
  </si>
  <si>
    <t>K</t>
  </si>
  <si>
    <t>k</t>
  </si>
  <si>
    <t>L</t>
  </si>
  <si>
    <t>l</t>
  </si>
  <si>
    <t>M</t>
  </si>
  <si>
    <t>m</t>
  </si>
  <si>
    <t>N</t>
  </si>
  <si>
    <t>n</t>
  </si>
  <si>
    <t>O</t>
  </si>
  <si>
    <t>o</t>
  </si>
  <si>
    <t>P</t>
  </si>
  <si>
    <t>p</t>
  </si>
  <si>
    <t>Q</t>
  </si>
  <si>
    <t>q</t>
  </si>
  <si>
    <t>V</t>
  </si>
  <si>
    <t>v</t>
  </si>
  <si>
    <t>MAHMIDATI IRAWATI SAPUTRI</t>
  </si>
  <si>
    <t>Z</t>
  </si>
  <si>
    <t>z</t>
  </si>
  <si>
    <t>ISTRAHAT HARI JUMAT</t>
  </si>
  <si>
    <t>ALIFIA AZ ZAHRA L.M</t>
  </si>
  <si>
    <t>AIDIL FITRI</t>
  </si>
  <si>
    <t>VIKE JUZEPLIN</t>
  </si>
  <si>
    <t>WINA MUTIA FURI</t>
  </si>
  <si>
    <t>DWINDA ALDATRI</t>
  </si>
  <si>
    <t>ANDI MOHAMMAD RAMADHAN</t>
  </si>
  <si>
    <t>MUHAMMAD REZA HAFIZ</t>
  </si>
  <si>
    <t>HARTINI RAHMAH</t>
  </si>
  <si>
    <t>RAHMAT RIZKY</t>
  </si>
  <si>
    <t>AJAR WIJAKSONO</t>
  </si>
  <si>
    <t>CT</t>
  </si>
  <si>
    <t>libur dan ct</t>
  </si>
  <si>
    <t>Available</t>
  </si>
  <si>
    <t>Agent</t>
  </si>
  <si>
    <t>Ext</t>
  </si>
  <si>
    <t>Pembagian Shift</t>
  </si>
  <si>
    <t>SISA</t>
  </si>
  <si>
    <t>Shifting</t>
  </si>
  <si>
    <t>Jam Kerja</t>
  </si>
  <si>
    <t>06:00-15:00</t>
  </si>
  <si>
    <t>08:00-17:00</t>
  </si>
  <si>
    <t>09:00-18:00</t>
  </si>
  <si>
    <t>14:00-23:00</t>
  </si>
  <si>
    <t>LIBUR</t>
  </si>
  <si>
    <t>EXT</t>
  </si>
  <si>
    <t>JKT</t>
  </si>
  <si>
    <t>NURUL ARIYANI</t>
  </si>
  <si>
    <t>C3</t>
  </si>
  <si>
    <t>SITE</t>
  </si>
  <si>
    <t>YK</t>
  </si>
  <si>
    <t>Desk</t>
  </si>
  <si>
    <t>Agent In</t>
  </si>
  <si>
    <t>Resign</t>
  </si>
  <si>
    <t>Pencapaian</t>
  </si>
  <si>
    <t>Yang lolos tahap 1</t>
  </si>
  <si>
    <t>yang lolos tahap 2</t>
  </si>
  <si>
    <t>yang lolos tahap 3</t>
  </si>
  <si>
    <t>Agent Lama Resign</t>
  </si>
  <si>
    <t>Target pemenuhan</t>
  </si>
  <si>
    <t>17 new agent 6 assesment dan 2 resign</t>
  </si>
  <si>
    <t>GAP</t>
  </si>
  <si>
    <t>Untuk jogja</t>
  </si>
  <si>
    <t>Untuk Jakarta</t>
  </si>
  <si>
    <t>JAKARTA</t>
  </si>
  <si>
    <t>Tiktok &amp; Web</t>
  </si>
  <si>
    <t>ARDI TRI WIDODO</t>
  </si>
  <si>
    <t>DIMAS PUTRANUGRAHA</t>
  </si>
  <si>
    <t>DONI SETYA BUDI</t>
  </si>
  <si>
    <t>MUHAMMAD FAIZAL HARIS</t>
  </si>
  <si>
    <t>SUWANTO MULYAWAN</t>
  </si>
  <si>
    <t>DEDE SUSILO</t>
  </si>
  <si>
    <t>ISA MALVIN RIFQI</t>
  </si>
  <si>
    <t>SYAHREDHA FACHREZI</t>
  </si>
  <si>
    <t>ANNISA ARDININGRUM</t>
  </si>
  <si>
    <t>INDAH RESMI WIYATI</t>
  </si>
  <si>
    <t>INDAH KURNIAWATI</t>
  </si>
  <si>
    <t>LULU LILA WATI</t>
  </si>
  <si>
    <t>TRI INDRA KUSWARA</t>
  </si>
  <si>
    <t>DHYNIYANTI PUTI DHEA LESTARI</t>
  </si>
  <si>
    <t>ANTIKA RAMADHANTY</t>
  </si>
  <si>
    <t>HESTY HUSNAENI</t>
  </si>
  <si>
    <t>RIYAN HARIYANTO</t>
  </si>
  <si>
    <t>SAYIDI ALI</t>
  </si>
  <si>
    <t>WIDIA SAFITRI</t>
  </si>
  <si>
    <t>SUCI RAMADHANTY</t>
  </si>
  <si>
    <t>ANINDYA ERMA WIDOWATI</t>
  </si>
  <si>
    <t>ALIFI AMARINA ZALFA</t>
  </si>
  <si>
    <t>AN-NISA GOLDINA AL-RAAFI</t>
  </si>
  <si>
    <t>BINTARI SUKMA NINGRUM</t>
  </si>
  <si>
    <t>INA HIDAYATI</t>
  </si>
  <si>
    <t>SITI ZULAIKHA</t>
  </si>
  <si>
    <t>APRILIA KOMALASARI</t>
  </si>
  <si>
    <t>AISAH NUR</t>
  </si>
  <si>
    <t>AMALIA HANIFATI</t>
  </si>
  <si>
    <t>ANINDA DWI RAHMAYANTI</t>
  </si>
  <si>
    <t>RETNO NOFIYANTI</t>
  </si>
  <si>
    <t>ISNAINI ASRI</t>
  </si>
  <si>
    <t>DEWI LESTARI</t>
  </si>
  <si>
    <t>INDAH SITI F</t>
  </si>
  <si>
    <t>KHAIRUNNISA</t>
  </si>
  <si>
    <t>ANNIDA VIVY KHANIFA</t>
  </si>
  <si>
    <t>FARADILAH NUR AFIFAH</t>
  </si>
  <si>
    <t>DIANY KARTIKA MAY LOVIANITA</t>
  </si>
  <si>
    <t>JUNAEDI AFANDI ARIFIN</t>
  </si>
  <si>
    <t>ROSID RIDHO</t>
  </si>
  <si>
    <t>TODI SANTONI</t>
  </si>
  <si>
    <t>ARJUMAN LEKO</t>
  </si>
  <si>
    <t>DEANDY VP</t>
  </si>
  <si>
    <t>FAJAR RAMADHANI</t>
  </si>
  <si>
    <t>IKHSANUL M</t>
  </si>
  <si>
    <t>MOCH. BONDAN WIBISONO</t>
  </si>
  <si>
    <t>RAFI NAUFAL RADIFAN</t>
  </si>
  <si>
    <t>ADELLA P</t>
  </si>
  <si>
    <t>ARUM DEWI PUSPITASARI</t>
  </si>
  <si>
    <t>ERINA MELIANI</t>
  </si>
  <si>
    <t>KURNIAWATI</t>
  </si>
  <si>
    <t>QOTHRUN NADA S</t>
  </si>
  <si>
    <t>SITI SUSI M</t>
  </si>
  <si>
    <t>SITI WACHIDATUS SHOLICAH</t>
  </si>
  <si>
    <t>DELLA SAVITRI</t>
  </si>
  <si>
    <t>DELLIA SEPTI ANANDA</t>
  </si>
  <si>
    <t>FARHAN RAMZY</t>
  </si>
  <si>
    <t>ROPY USYARIP</t>
  </si>
  <si>
    <t>WIENI NUR SEPTRIANI</t>
  </si>
  <si>
    <t>AULIA SAPUTRA</t>
  </si>
  <si>
    <t>MUHAMMAD APRILRIZALDY</t>
  </si>
  <si>
    <t>PARAMASASANKA SANKALA RADHIVA</t>
  </si>
  <si>
    <t>RAMDANI HUSNI</t>
  </si>
  <si>
    <t>LATUPPUSOLO SAMUDRA JAYA S</t>
  </si>
  <si>
    <t>ROMI WINATA</t>
  </si>
  <si>
    <t>SOPAN SOPIAN</t>
  </si>
  <si>
    <t>WAHYU DWI PRASETYO</t>
  </si>
  <si>
    <t>AFRI YANDA</t>
  </si>
  <si>
    <t>SONY MONTHONA R K</t>
  </si>
  <si>
    <t>IDAM NUR KHOLIS</t>
  </si>
  <si>
    <t>IKHSAN ALWAFI</t>
  </si>
  <si>
    <t>SAMUEL SURYA P V</t>
  </si>
  <si>
    <t>M. AMIN SURYA A</t>
  </si>
  <si>
    <t>MUHAMMAD ALFIAN</t>
  </si>
  <si>
    <t>MUHAMMAD DENDY FIRJATULLAH</t>
  </si>
  <si>
    <t>SULISTYO NURSALIM PRASETYO</t>
  </si>
  <si>
    <t>ADELINA YOGA EKA SAFIRA</t>
  </si>
  <si>
    <t>DEWI WULANDARI</t>
  </si>
  <si>
    <t>DIVA NABILA</t>
  </si>
  <si>
    <t>DWI ANGRRAINI</t>
  </si>
  <si>
    <t>NAIM NUR CHOLIFAH</t>
  </si>
  <si>
    <t>LULU IL FIKRIA</t>
  </si>
  <si>
    <t>LUTFATUN SIFIA</t>
  </si>
  <si>
    <t>NIKE DWI P</t>
  </si>
  <si>
    <t>RIYA MAUNIKA</t>
  </si>
  <si>
    <t>SALMA PUTRI ARTHA VIA</t>
  </si>
  <si>
    <t>SISKA FEBI NOVITASARI</t>
  </si>
  <si>
    <t>THESALONIKA VEGA PUSPA AGATHA</t>
  </si>
  <si>
    <t>VIKA DWI YENTI</t>
  </si>
  <si>
    <t>FARINA OKTIREZTRI HARDHANI</t>
  </si>
  <si>
    <t>ICNAL SRI CAMBODIA WINANTI</t>
  </si>
  <si>
    <t>IRFANNY ZAHARA NASRI</t>
  </si>
  <si>
    <t>MICHA SHANDY</t>
  </si>
  <si>
    <t>NOVI APRIYANTI</t>
  </si>
  <si>
    <t>PIPIT LESTARI</t>
  </si>
  <si>
    <t>SITI ZUHROH</t>
  </si>
  <si>
    <t>WINDY ANTIKA</t>
  </si>
  <si>
    <t>YOLA MARBUANA NILAM SARI</t>
  </si>
  <si>
    <t>Rb</t>
  </si>
  <si>
    <t>CUKUP</t>
  </si>
  <si>
    <t>EMAIL</t>
  </si>
  <si>
    <t>APRIALDI PUTRATAMA</t>
  </si>
  <si>
    <t>DEVINA DAYINTA</t>
  </si>
  <si>
    <t>SUKMA BUDI ARTI</t>
  </si>
  <si>
    <t>Membuat</t>
  </si>
  <si>
    <t>Menyetujui</t>
  </si>
  <si>
    <t>FITRIANA NINGRUM</t>
  </si>
  <si>
    <t>Fitri Zakia</t>
  </si>
  <si>
    <t>Herti</t>
  </si>
  <si>
    <t>Juliana Nur Eka Kusuma</t>
  </si>
  <si>
    <t>Ayudia Afifah</t>
  </si>
  <si>
    <t>Hijri Hanifah</t>
  </si>
  <si>
    <t>Isnaeni Nur Suci Agustina</t>
  </si>
  <si>
    <t>Sosmed</t>
  </si>
  <si>
    <t>Sn</t>
  </si>
  <si>
    <t>Live Chat</t>
  </si>
  <si>
    <t>Call</t>
  </si>
  <si>
    <t>Email</t>
  </si>
  <si>
    <t>Whatsapp</t>
  </si>
  <si>
    <t>TOTAL</t>
  </si>
  <si>
    <t>Libur</t>
  </si>
  <si>
    <t>Km</t>
  </si>
  <si>
    <t>Total</t>
  </si>
  <si>
    <t>Perhitungan SA</t>
  </si>
  <si>
    <t>ANDRIAN BAGASKARA</t>
  </si>
  <si>
    <t>SRI LUDIA ADHIYATI</t>
  </si>
  <si>
    <t>CINDI FITRIA DEWI</t>
  </si>
  <si>
    <t>IMASHANI</t>
  </si>
  <si>
    <t>TIFA REGITA</t>
  </si>
  <si>
    <t>Sl</t>
  </si>
  <si>
    <t>Jm</t>
  </si>
  <si>
    <t>done</t>
  </si>
  <si>
    <t>Cindy Melati</t>
  </si>
  <si>
    <t>RB</t>
  </si>
  <si>
    <t xml:space="preserve"> </t>
  </si>
  <si>
    <t>ANISA BAYU AJENG</t>
  </si>
  <si>
    <t>AJAR WICAKSONO</t>
  </si>
  <si>
    <t>Pria</t>
  </si>
  <si>
    <t>Wanita</t>
  </si>
  <si>
    <t>-</t>
  </si>
  <si>
    <t>Jakarta</t>
  </si>
  <si>
    <t>Jogja</t>
  </si>
  <si>
    <t>Total Work Sheet</t>
  </si>
  <si>
    <t>TL dan RTFM</t>
  </si>
  <si>
    <t>Support</t>
  </si>
  <si>
    <t>ROOSMALIA NUR</t>
  </si>
  <si>
    <t>SHAFA RISKHA ALFAINI</t>
  </si>
  <si>
    <t>A03</t>
  </si>
  <si>
    <t>X</t>
  </si>
  <si>
    <t>Inez Candra Fadhilah</t>
  </si>
  <si>
    <t>Much Firman Nasirudin</t>
  </si>
  <si>
    <t>FAJAR WAHYU WIDAYAT</t>
  </si>
  <si>
    <t>Abdul Aziz</t>
  </si>
  <si>
    <t>RANTI SALSABILA PUTRI</t>
  </si>
  <si>
    <t>Aisyah Zahrah Qonita</t>
  </si>
  <si>
    <t>Ati Hamidah</t>
  </si>
  <si>
    <t>Fathonah Nurul Hudha</t>
  </si>
  <si>
    <t>Wulandari</t>
  </si>
  <si>
    <t>Resign Bulan Februari</t>
  </si>
  <si>
    <t>Aura Yunika</t>
  </si>
  <si>
    <t>Devi</t>
  </si>
  <si>
    <t>Agnes</t>
  </si>
  <si>
    <t>Vivi</t>
  </si>
  <si>
    <t>Iyang Tata</t>
  </si>
  <si>
    <t>Prihadi</t>
  </si>
  <si>
    <t>Dewi</t>
  </si>
  <si>
    <t>Pengganti</t>
  </si>
  <si>
    <t>abdul aziz</t>
  </si>
  <si>
    <t>aisyah</t>
  </si>
  <si>
    <t>Bambang</t>
  </si>
  <si>
    <t>ati</t>
  </si>
  <si>
    <t>fathonah</t>
  </si>
  <si>
    <t>wulandari</t>
  </si>
  <si>
    <t>Supriyanto</t>
  </si>
  <si>
    <t>SDM</t>
  </si>
  <si>
    <t>Caplain</t>
  </si>
  <si>
    <t xml:space="preserve">Real </t>
  </si>
  <si>
    <t>Real</t>
  </si>
  <si>
    <t>Impas</t>
  </si>
  <si>
    <t>Kelebhan 1</t>
  </si>
  <si>
    <t>Kelebhan 2</t>
  </si>
  <si>
    <t>NAMA</t>
  </si>
  <si>
    <t>YOGYAKARTA</t>
  </si>
  <si>
    <t>FAJAR WAHYU HIDAYAT</t>
  </si>
  <si>
    <t>PUTRI AILANA YAWHITA SARI</t>
  </si>
  <si>
    <t>RANTI SALSABILA PUTRA</t>
  </si>
  <si>
    <t>ROOSMALIA N</t>
  </si>
  <si>
    <t>FIRZA SYAHRULLAH</t>
  </si>
  <si>
    <t>IBNU TARMIZI</t>
  </si>
  <si>
    <t>MUCH FIRMAN NASIRUDIN</t>
  </si>
  <si>
    <t>MAGHFIROH WACHIDATUN</t>
  </si>
  <si>
    <t>DIAN MANITA BELLA JUNAEDI</t>
  </si>
  <si>
    <t>INEZ CHANDRA FADHILAH</t>
  </si>
  <si>
    <t>VINA OKTA VIDIANA</t>
  </si>
  <si>
    <t>KHAIRUL AZAN HARAHAP</t>
  </si>
  <si>
    <t>Neng Muthia Oktaria</t>
  </si>
  <si>
    <t>Nurul Wulandari</t>
  </si>
  <si>
    <t>Almar Atus Syoleha</t>
  </si>
  <si>
    <t>Putri Verizka Sudrajat</t>
  </si>
  <si>
    <t>Azzahra Putri Fadilla</t>
  </si>
  <si>
    <t>Serlamita Melida</t>
  </si>
  <si>
    <t>Haura Salsabila Althaf Sudrajat</t>
  </si>
  <si>
    <t>Silmi Aliya Zahra Sudarya</t>
  </si>
  <si>
    <t>Nomor</t>
  </si>
  <si>
    <t>Fajar Wahyu Widayat</t>
  </si>
  <si>
    <t>Anindya Erma Widowati</t>
  </si>
  <si>
    <t>Mahmidati Irawati Saputri</t>
  </si>
  <si>
    <t>Lulu Lila Wati</t>
  </si>
  <si>
    <t xml:space="preserve">Annisa Ardiningrum </t>
  </si>
  <si>
    <t>Alifi Amarina Zalfa</t>
  </si>
  <si>
    <t>Naim Nur Cholifah</t>
  </si>
  <si>
    <t>Doni Setya Budi</t>
  </si>
  <si>
    <t>Siti Zulaikha</t>
  </si>
  <si>
    <t>Alifia Az Zahra Laily Mubarok</t>
  </si>
  <si>
    <t>Indah Kurniawati</t>
  </si>
  <si>
    <t>Muhammad Faizal Haris</t>
  </si>
  <si>
    <t>Annida Vivy Khanifa</t>
  </si>
  <si>
    <t>Arum Dewi Puspitasari</t>
  </si>
  <si>
    <t>Bintari Sukma Ningrum</t>
  </si>
  <si>
    <t>Afri Yanda</t>
  </si>
  <si>
    <t>Annisa Goldina AlRaafi</t>
  </si>
  <si>
    <t>Dwinda Aldatri</t>
  </si>
  <si>
    <t>Dimas Putranugraha</t>
  </si>
  <si>
    <t>Diany Kartika May Lovianita</t>
  </si>
  <si>
    <t>Ina Hidayati</t>
  </si>
  <si>
    <t>Siska Febi Novitasari</t>
  </si>
  <si>
    <t>Mohamad Amin Surya Atmaja</t>
  </si>
  <si>
    <t>Suwanto Mulyawan</t>
  </si>
  <si>
    <t>Faradila Nur Afifah</t>
  </si>
  <si>
    <t>Idam Nur Kholis</t>
  </si>
  <si>
    <t>Indah resmi wiyati</t>
  </si>
  <si>
    <t>MUHAMMAD ALFIAN FADHLURROHMAN</t>
  </si>
  <si>
    <t>Sony Monthona Ramadhan Kaharjono</t>
  </si>
  <si>
    <t>Samuel Surya Permana Vivo</t>
  </si>
  <si>
    <t>Muhammad Dendy Firjatullah</t>
  </si>
  <si>
    <t>Suci Ramadhanty</t>
  </si>
  <si>
    <t>Lulu Il Fikria</t>
  </si>
  <si>
    <t>Rafi Naufal Radifan</t>
  </si>
  <si>
    <t>Sulistiyo nursalim prasetyo</t>
  </si>
  <si>
    <t>Lutfatun Silfia</t>
  </si>
  <si>
    <t>Adelina Yoga Eka Safira</t>
  </si>
  <si>
    <t>Moch. Bondan Wibisono</t>
  </si>
  <si>
    <t>Erina Meliani</t>
  </si>
  <si>
    <t>Aprilia Komalasari</t>
  </si>
  <si>
    <t>Ikhsan Alwafi</t>
  </si>
  <si>
    <t>Fajar Ramadhani</t>
  </si>
  <si>
    <t>Nike Duwi Pradina</t>
  </si>
  <si>
    <t>Dewi Wulandari</t>
  </si>
  <si>
    <t>Diva Nabila</t>
  </si>
  <si>
    <t xml:space="preserve">Dwi Anggraini </t>
  </si>
  <si>
    <t>Khairunnisa</t>
  </si>
  <si>
    <t>Riya Maunika</t>
  </si>
  <si>
    <t>Salma Putri Artha Via</t>
  </si>
  <si>
    <t>Vika Dwi Yenti</t>
  </si>
  <si>
    <t>Arjuman Leko</t>
  </si>
  <si>
    <t xml:space="preserve">Deandy Vinandito Prabowo </t>
  </si>
  <si>
    <t>shafa Riskha Alfaini</t>
  </si>
  <si>
    <t>Thesalonika Vega Puspa Agatha</t>
  </si>
  <si>
    <t>Adella prameswari</t>
  </si>
  <si>
    <t>Ikhsanul Muadibs</t>
  </si>
  <si>
    <t>Indah Siti Fatonah</t>
  </si>
  <si>
    <t>Kurniawati</t>
  </si>
  <si>
    <t>Roosmalia Nurlaili</t>
  </si>
  <si>
    <t xml:space="preserve">Siti Susi Munawaroh </t>
  </si>
  <si>
    <t xml:space="preserve">Qothrun Nada Salsabila </t>
  </si>
  <si>
    <t>Cindi Fitria Dewi</t>
  </si>
  <si>
    <t>Imashani</t>
  </si>
  <si>
    <t>Putri Ailana Yhawita Sari</t>
  </si>
  <si>
    <t>Tifa Regita</t>
  </si>
  <si>
    <t>Dian Manita Bella</t>
  </si>
  <si>
    <t>Maghfiroh WN</t>
  </si>
  <si>
    <t xml:space="preserve">Vina Okta Vidiana </t>
  </si>
  <si>
    <t>⁠Fathonah Nurul Hudha</t>
  </si>
  <si>
    <t>Lebih 3</t>
  </si>
  <si>
    <t>Yogyakarta</t>
  </si>
  <si>
    <t>Kelebihan 3</t>
  </si>
  <si>
    <t>Kurang 2</t>
  </si>
  <si>
    <t>Kelebihan 1</t>
  </si>
  <si>
    <t>Resign atau Rotasi Bulan Maret</t>
  </si>
  <si>
    <t>Sony</t>
  </si>
  <si>
    <t>CHAIRUL RIZKY</t>
  </si>
  <si>
    <t>A11</t>
  </si>
  <si>
    <t>Total Libur</t>
  </si>
  <si>
    <t>Infahni Tafrijiyah Afayat</t>
  </si>
  <si>
    <t xml:space="preserve">                                         </t>
  </si>
  <si>
    <t xml:space="preserve">                                                         </t>
  </si>
  <si>
    <t>Total SA</t>
  </si>
  <si>
    <t>Almar Atus Solicha</t>
  </si>
  <si>
    <t>15:00 - 00:00</t>
  </si>
  <si>
    <t>LIVE CHAT</t>
  </si>
  <si>
    <t>VC + SOSMED</t>
  </si>
  <si>
    <t>JADWAL SHIFTING</t>
  </si>
  <si>
    <t>A39</t>
  </si>
  <si>
    <t>Total HK</t>
  </si>
  <si>
    <t>WULANDARI</t>
  </si>
  <si>
    <t>FAISAL</t>
  </si>
  <si>
    <t>RIZKI KURNIA SANDI</t>
  </si>
  <si>
    <t>SYAHLIANA IQBAL NURHIDAYAT</t>
  </si>
  <si>
    <t>RAIHAN GHIFFARI FADHLILLAH</t>
  </si>
  <si>
    <t>RENALDI IRIAWAN</t>
  </si>
  <si>
    <t>REKA AMELIA</t>
  </si>
  <si>
    <t>NURUL WULANDARI</t>
  </si>
  <si>
    <t xml:space="preserve">ANGGI ALISYA FERONIKA SORMIN </t>
  </si>
  <si>
    <t>MONALISA YOHANA PAU ADU</t>
  </si>
  <si>
    <t>SANTI HASIHOLAN SINAGA</t>
  </si>
  <si>
    <t>ATI HAMIDAH</t>
  </si>
  <si>
    <t>RIZKY RICO</t>
  </si>
  <si>
    <t>MUHAMMAD IQBAL</t>
  </si>
  <si>
    <t>MILA MUSTIKA SARI</t>
  </si>
  <si>
    <t>DISKY HARYANDI</t>
  </si>
  <si>
    <t>NANDA LISTYA KHARISMA</t>
  </si>
  <si>
    <t>AHMAD FAIZIN</t>
  </si>
  <si>
    <t>IKA NOVITA</t>
  </si>
  <si>
    <t>Viola</t>
  </si>
  <si>
    <t>FATHONAH NURUL HUDHA</t>
  </si>
  <si>
    <t>Total SDM</t>
  </si>
  <si>
    <t>Micha Sandy</t>
  </si>
  <si>
    <t>Kebaikan terbesar yang pernah saya lakukan adalah membantu teman saya yang sedang mengalami masa sulit. Dia hampir putus asa karena masalah keluarga dan ekonomi, jadi saya berusaha selalu ada untuknya, memberikan dukungan moral, dan membantu mencarikan pekerjaan. Sekarang, dia sudah jauh lebih baik dan berhasil bangkit. Saya merasa sangat bersyukur bisa menjadi bagian dari perjalanannya menuju kehidupan yang lebih baik</t>
  </si>
  <si>
    <t>CBR</t>
  </si>
  <si>
    <t>Viola Rezkhika Aulia Putri Kurnia</t>
  </si>
  <si>
    <t>REYINA SAUMI</t>
  </si>
  <si>
    <t>XENIA LESTIANI</t>
  </si>
  <si>
    <t>APEP MUNAWAR</t>
  </si>
  <si>
    <t>TIARA NOVITA DEWI</t>
  </si>
  <si>
    <t>VELLA ARNA SEPTIANA</t>
  </si>
  <si>
    <t>Site</t>
  </si>
  <si>
    <t>Ajeng Eka Aprillia</t>
  </si>
  <si>
    <t>Ayu Wulandari</t>
  </si>
  <si>
    <t>RUSTI WAHID FIRMANSYAH</t>
  </si>
  <si>
    <t>SUCI RAHMAWATI</t>
  </si>
  <si>
    <t>DIVA REKA PRAYUDHA</t>
  </si>
  <si>
    <t>SRI AYU NUR HIDAYATI PUTRI</t>
  </si>
  <si>
    <t>POH</t>
  </si>
  <si>
    <t>PRATIWI SALSA PRADIBTA</t>
  </si>
  <si>
    <t>Mg</t>
  </si>
  <si>
    <t>PERIODE :  Juni 2025</t>
  </si>
  <si>
    <t>TRI SAPUTRA</t>
  </si>
  <si>
    <t>REZA AULIA</t>
  </si>
  <si>
    <t>TRI</t>
  </si>
  <si>
    <t>REZA</t>
  </si>
  <si>
    <t>CKS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</si>
</sst>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4">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6"/>
      <name val="Calibri"/>
      <family val="2"/>
      <scheme val="minor"/>
    </font>
    <font>
      <b/>
      <sz val="14"/>
      <color theme="1"/>
      <name val="Calibri"/>
      <family val="2"/>
      <scheme val="minor"/>
    </font>
    <font>
      <b/>
      <sz val="16"/>
      <color theme="1"/>
      <name val="Calibri"/>
      <family val="2"/>
      <scheme val="minor"/>
    </font>
    <font>
      <b/>
      <sz val="12"/>
      <name val="Arial"/>
      <family val="2"/>
    </font>
    <font>
      <b/>
      <sz val="12"/>
      <color theme="1"/>
      <name val="Arial"/>
      <family val="2"/>
    </font>
    <font>
      <b/>
      <sz val="12"/>
      <color rgb="FFFFFFFF"/>
      <name val="Calibri"/>
      <family val="2"/>
    </font>
    <font>
      <b/>
      <sz val="11"/>
      <color theme="1"/>
      <name val="Calibri"/>
      <family val="2"/>
      <scheme val="minor"/>
    </font>
    <font>
      <b/>
      <sz val="12"/>
      <color rgb="FFFFFFFF"/>
      <name val="Arial"/>
      <family val="2"/>
    </font>
    <font>
      <b/>
      <sz val="12"/>
      <color rgb="FF000000"/>
      <name val="Calibri"/>
      <family val="2"/>
    </font>
    <font>
      <b/>
      <sz val="11"/>
      <color theme="1"/>
      <name val="Times New Roman"/>
      <family val="1"/>
    </font>
    <font>
      <sz val="11"/>
      <color theme="1"/>
      <name val="Times New Roman"/>
      <family val="1"/>
    </font>
    <font>
      <b/>
      <sz val="11"/>
      <name val="Times New Roman"/>
      <family val="1"/>
    </font>
    <font>
      <b/>
      <sz val="11"/>
      <color rgb="FFFFFFFF"/>
      <name val="Times New Roman"/>
      <family val="1"/>
    </font>
    <font>
      <sz val="8"/>
      <color theme="1"/>
      <name val="Calibri"/>
      <family val="2"/>
      <scheme val="minor"/>
    </font>
    <font>
      <sz val="11"/>
      <name val="Calibri"/>
      <family val="2"/>
      <scheme val="minor"/>
    </font>
    <font>
      <sz val="12"/>
      <color theme="1"/>
      <name val="Times New Roman"/>
      <family val="1"/>
    </font>
    <font>
      <sz val="12"/>
      <color theme="1"/>
      <name val="Arial"/>
      <family val="2"/>
    </font>
    <font>
      <b/>
      <sz val="20"/>
      <color theme="1"/>
      <name val="Arial"/>
      <family val="2"/>
    </font>
    <font>
      <sz val="11"/>
      <color theme="1"/>
      <name val="Calibri"/>
      <family val="2"/>
      <scheme val="minor"/>
    </font>
    <font>
      <sz val="11"/>
      <color indexed="8"/>
      <name val="Calibri"/>
      <family val="2"/>
    </font>
    <font>
      <b/>
      <sz val="20"/>
      <name val="Arial"/>
      <family val="2"/>
    </font>
    <font>
      <b/>
      <sz val="20"/>
      <color theme="1"/>
      <name val="Calibri"/>
      <family val="2"/>
      <scheme val="minor"/>
    </font>
    <font>
      <b/>
      <sz val="20"/>
      <name val="Calibri"/>
      <family val="2"/>
      <scheme val="minor"/>
    </font>
    <font>
      <sz val="8"/>
      <name val="Calibri"/>
      <family val="2"/>
      <scheme val="minor"/>
    </font>
    <font>
      <b/>
      <sz val="14"/>
      <name val="Times New Roman"/>
      <family val="1"/>
    </font>
    <font>
      <b/>
      <sz val="14"/>
      <color rgb="FF000000"/>
      <name val="Times New Roman"/>
      <family val="1"/>
    </font>
    <font>
      <b/>
      <sz val="9"/>
      <color theme="1"/>
      <name val="Calibri"/>
      <family val="2"/>
      <scheme val="minor"/>
    </font>
    <font>
      <b/>
      <sz val="22"/>
      <color theme="1"/>
      <name val="Calibri"/>
      <family val="2"/>
      <scheme val="minor"/>
    </font>
    <font>
      <b/>
      <sz val="28"/>
      <name val="Calibri"/>
      <family val="2"/>
      <scheme val="minor"/>
    </font>
    <font>
      <b/>
      <sz val="10"/>
      <color theme="1"/>
      <name val="Calibri"/>
      <family val="2"/>
      <scheme val="minor"/>
    </font>
    <font>
      <sz val="24"/>
      <name val="Calibri"/>
      <family val="2"/>
      <scheme val="minor"/>
    </font>
    <font>
      <b/>
      <sz val="28"/>
      <color theme="1"/>
      <name val="Calibri"/>
      <family val="2"/>
      <scheme val="minor"/>
    </font>
    <font>
      <sz val="24"/>
      <color theme="1"/>
      <name val="Calibri"/>
      <family val="2"/>
      <scheme val="minor"/>
    </font>
    <font>
      <sz val="24"/>
      <color theme="1"/>
      <name val="Times New Roman"/>
      <family val="1"/>
    </font>
    <font>
      <sz val="18"/>
      <color theme="1"/>
      <name val="Calibri"/>
      <family val="2"/>
      <scheme val="minor"/>
    </font>
    <font>
      <b/>
      <sz val="18"/>
      <color rgb="FFFFFFFF"/>
      <name val="Calibri"/>
      <family val="2"/>
      <scheme val="minor"/>
    </font>
    <font>
      <b/>
      <sz val="18"/>
      <color theme="1"/>
      <name val="Arial"/>
      <family val="2"/>
    </font>
    <font>
      <b/>
      <sz val="18"/>
      <color rgb="FFFFFFFF"/>
      <name val="Calibri"/>
      <family val="2"/>
    </font>
    <font>
      <b/>
      <sz val="18"/>
      <color theme="1"/>
      <name val="Calibri"/>
      <family val="2"/>
      <scheme val="minor"/>
    </font>
    <font>
      <b/>
      <sz val="26"/>
      <color theme="1"/>
      <name val="Calibri"/>
      <family val="2"/>
      <scheme val="minor"/>
    </font>
    <font>
      <b/>
      <sz val="11"/>
      <color rgb="FFFFFFFF"/>
      <name val="Calibri"/>
      <family val="2"/>
      <scheme val="minor"/>
    </font>
    <font>
      <b/>
      <sz val="11"/>
      <name val="Calibri"/>
      <family val="2"/>
      <scheme val="minor"/>
    </font>
    <font>
      <b/>
      <sz val="12"/>
      <name val="Times New Roman"/>
      <family val="1"/>
    </font>
    <font>
      <b/>
      <sz val="12"/>
      <color rgb="FF000000"/>
      <name val="Times New Roman"/>
      <family val="1"/>
    </font>
    <font>
      <b/>
      <sz val="12"/>
      <color theme="1"/>
      <name val="Calibri"/>
      <family val="2"/>
    </font>
    <font>
      <b/>
      <sz val="11"/>
      <color theme="1"/>
      <name val="Calibri"/>
      <family val="2"/>
    </font>
    <font>
      <sz val="9"/>
      <color indexed="81"/>
      <name val="Tahoma"/>
      <family val="2"/>
    </font>
    <font>
      <b/>
      <sz val="9"/>
      <color indexed="81"/>
      <name val="Tahoma"/>
      <family val="2"/>
    </font>
    <font>
      <b/>
      <sz val="28"/>
      <name val="Times New Roman"/>
      <family val="1"/>
    </font>
    <font>
      <b/>
      <sz val="28"/>
      <color theme="1"/>
      <name val="Times New Roman"/>
      <family val="1"/>
    </font>
    <font>
      <b/>
      <sz val="28"/>
      <color rgb="FF000000"/>
      <name val="Times New Roman"/>
      <family val="1"/>
    </font>
    <font>
      <sz val="26"/>
      <color theme="1"/>
      <name val="Calibri"/>
      <family val="2"/>
      <scheme val="minor"/>
    </font>
    <font>
      <b/>
      <sz val="24"/>
      <color rgb="FF000000"/>
      <name val="Calibri"/>
      <family val="2"/>
    </font>
    <font>
      <sz val="22"/>
      <color theme="1"/>
      <name val="Calibri"/>
      <family val="2"/>
      <scheme val="minor"/>
    </font>
    <font>
      <b/>
      <sz val="22"/>
      <color theme="1"/>
      <name val="Arial"/>
      <family val="2"/>
    </font>
    <font>
      <b/>
      <sz val="28"/>
      <color theme="1"/>
      <name val="Arial"/>
      <family val="2"/>
    </font>
    <font>
      <b/>
      <sz val="10"/>
      <color theme="1"/>
      <name val="Calibri"/>
      <family val="2"/>
    </font>
    <font>
      <b/>
      <sz val="26"/>
      <color theme="1"/>
      <name val="Arial"/>
      <family val="2"/>
    </font>
    <font>
      <b/>
      <sz val="24"/>
      <color theme="1"/>
      <name val="Arial"/>
      <family val="2"/>
    </font>
    <font>
      <sz val="18"/>
      <color theme="1"/>
      <name val="Times New Roman"/>
      <family val="1"/>
    </font>
    <font>
      <sz val="20"/>
      <name val="Calibri"/>
      <family val="2"/>
      <scheme val="minor"/>
    </font>
    <font>
      <b/>
      <sz val="26"/>
      <name val="Times New Roman"/>
      <family val="1"/>
    </font>
    <font>
      <b/>
      <sz val="72"/>
      <color theme="1"/>
      <name val="Calibri"/>
      <family val="2"/>
      <scheme val="minor"/>
    </font>
    <font>
      <b/>
      <sz val="36"/>
      <color theme="1"/>
      <name val="Times New Roman"/>
      <family val="1"/>
    </font>
    <font>
      <sz val="36"/>
      <color theme="1"/>
      <name val="Calibri"/>
      <family val="2"/>
      <scheme val="minor"/>
    </font>
    <font>
      <b/>
      <sz val="36"/>
      <color rgb="FF000000"/>
      <name val="Calibri"/>
      <family val="2"/>
    </font>
    <font>
      <b/>
      <sz val="11"/>
      <color rgb="FFFFFFFF"/>
      <name val="Arial"/>
      <family val="2"/>
    </font>
    <font>
      <b/>
      <sz val="11"/>
      <name val="Arial"/>
      <family val="2"/>
    </font>
    <font>
      <b/>
      <sz val="11"/>
      <color rgb="FF000000"/>
      <name val="Times New Roman"/>
      <family val="1"/>
    </font>
    <font>
      <b/>
      <sz val="11"/>
      <color rgb="FF000000"/>
      <name val="Calibri"/>
      <family val="2"/>
      <scheme val="minor"/>
    </font>
    <font>
      <b/>
      <sz val="11"/>
      <color rgb="FF000000"/>
      <name val="Arial"/>
      <family val="2"/>
    </font>
    <font>
      <sz val="28"/>
      <color theme="1"/>
      <name val="Times New Roman"/>
      <family val="1"/>
    </font>
    <font>
      <b/>
      <sz val="22"/>
      <name val="Arial"/>
      <family val="2"/>
    </font>
    <font>
      <b/>
      <sz val="24"/>
      <name val="Calibri"/>
      <family val="2"/>
      <scheme val="minor"/>
    </font>
    <font>
      <sz val="22"/>
      <color theme="1"/>
      <name val="Times New Roman"/>
      <family val="1"/>
    </font>
    <font>
      <b/>
      <sz val="10"/>
      <color rgb="FFFFFFFF"/>
      <name val="Arial"/>
      <family val="2"/>
    </font>
    <font>
      <b/>
      <sz val="10"/>
      <color theme="1"/>
      <name val="Times New Roman"/>
      <family val="1"/>
    </font>
    <font>
      <b/>
      <sz val="10"/>
      <color rgb="FFFFFFFF"/>
      <name val="Times New Roman"/>
      <family val="1"/>
    </font>
    <font>
      <sz val="10"/>
      <color theme="1"/>
      <name val="Calibri"/>
      <family val="2"/>
      <scheme val="minor"/>
    </font>
    <font>
      <b/>
      <sz val="10"/>
      <name val="Arial"/>
      <family val="2"/>
    </font>
    <font>
      <b/>
      <sz val="10"/>
      <color rgb="FF000000"/>
      <name val="Times New Roman"/>
      <family val="1"/>
    </font>
    <font>
      <b/>
      <sz val="10"/>
      <name val="Calibri"/>
      <family val="2"/>
      <scheme val="minor"/>
    </font>
    <font>
      <sz val="10"/>
      <color theme="1"/>
      <name val="Times New Roman"/>
      <family val="1"/>
    </font>
    <font>
      <b/>
      <sz val="10"/>
      <color theme="1"/>
      <name val="Arial"/>
      <family val="2"/>
    </font>
    <font>
      <b/>
      <sz val="48"/>
      <color theme="1"/>
      <name val="Times New Roman"/>
      <family val="1"/>
    </font>
    <font>
      <sz val="48"/>
      <color theme="1"/>
      <name val="Times New Roman"/>
      <family val="1"/>
    </font>
    <font>
      <b/>
      <sz val="22"/>
      <color rgb="FF000000"/>
      <name val="Arial"/>
      <family val="2"/>
    </font>
    <font>
      <b/>
      <sz val="24"/>
      <color theme="1"/>
      <name val="Calibri"/>
      <family val="2"/>
    </font>
    <font>
      <b/>
      <sz val="24"/>
      <color theme="1"/>
      <name val="Calibri"/>
      <family val="2"/>
      <scheme val="minor"/>
    </font>
    <font>
      <b/>
      <sz val="20"/>
      <color rgb="FF000000"/>
      <name val="Calibri"/>
      <family val="2"/>
      <scheme val="minor"/>
    </font>
    <font>
      <sz val="26"/>
      <color theme="1"/>
      <name val="Times New Roman"/>
      <family val="1"/>
    </font>
    <font>
      <b/>
      <sz val="16"/>
      <color rgb="FF000000"/>
      <name val="Times New Roman"/>
      <family val="1"/>
    </font>
    <font>
      <b/>
      <sz val="16"/>
      <color theme="1"/>
      <name val="Arial"/>
      <family val="2"/>
    </font>
    <font>
      <b/>
      <sz val="14"/>
      <name val="Calibri"/>
      <family val="2"/>
      <scheme val="minor"/>
    </font>
    <font>
      <sz val="20"/>
      <color theme="1"/>
      <name val="Calibri"/>
      <family val="2"/>
      <scheme val="minor"/>
    </font>
    <font>
      <sz val="9"/>
      <color rgb="FF000000"/>
      <name val="Arial"/>
      <family val="2"/>
    </font>
    <font>
      <sz val="20"/>
      <color theme="1"/>
      <name val="Times New Roman"/>
      <family val="1"/>
    </font>
    <font>
      <sz val="20"/>
      <color theme="1"/>
      <name val="Arial"/>
      <family val="2"/>
    </font>
    <font>
      <b/>
      <sz val="26"/>
      <color rgb="FF000000"/>
      <name val="Times New Roman"/>
      <family val="1"/>
    </font>
    <font>
      <b/>
      <sz val="22"/>
      <color rgb="FF000000"/>
      <name val="Times New Roman"/>
      <family val="1"/>
    </font>
    <font>
      <b/>
      <sz val="9"/>
      <name val="Arial"/>
      <family val="2"/>
    </font>
    <font>
      <b/>
      <sz val="20"/>
      <name val="Times New Roman"/>
      <family val="1"/>
    </font>
    <font>
      <b/>
      <sz val="36"/>
      <color theme="1"/>
      <name val="Arial"/>
      <family val="2"/>
    </font>
    <font>
      <b/>
      <sz val="26"/>
      <name val="Arial"/>
      <family val="2"/>
    </font>
    <font>
      <sz val="36"/>
      <color theme="1"/>
      <name val="Times New Roman"/>
      <family val="1"/>
    </font>
    <font>
      <sz val="24"/>
      <color theme="1"/>
      <name val="Arial"/>
      <family val="2"/>
    </font>
    <font>
      <b/>
      <sz val="24"/>
      <color rgb="FF000000"/>
      <name val="Arial"/>
      <family val="2"/>
    </font>
    <font>
      <b/>
      <sz val="14"/>
      <color theme="1"/>
      <name val="Calibri"/>
      <family val="2"/>
    </font>
    <font>
      <b/>
      <sz val="36"/>
      <color rgb="FFFFFFFF"/>
      <name val="Calibri"/>
      <family val="2"/>
    </font>
    <font>
      <b/>
      <sz val="20"/>
      <color theme="1"/>
      <name val="Calibri"/>
      <family val="2"/>
    </font>
    <font>
      <b/>
      <sz val="18"/>
      <name val="Calibri"/>
      <family val="2"/>
      <scheme val="minor"/>
    </font>
    <font>
      <b/>
      <sz val="18"/>
      <color theme="1"/>
      <name val="Calibri"/>
      <family val="2"/>
    </font>
    <font>
      <b/>
      <sz val="16"/>
      <color theme="1"/>
      <name val="Calibri"/>
      <family val="2"/>
    </font>
    <font>
      <b/>
      <sz val="18"/>
      <color theme="0"/>
      <name val="Calibri"/>
      <family val="2"/>
      <scheme val="minor"/>
    </font>
    <font>
      <sz val="16"/>
      <color theme="1"/>
      <name val="Calibri"/>
      <family val="2"/>
      <charset val="1"/>
      <scheme val="minor"/>
    </font>
    <font>
      <b/>
      <sz val="26"/>
      <name val="Calibri"/>
      <family val="2"/>
      <scheme val="minor"/>
    </font>
    <font>
      <b/>
      <sz val="24"/>
      <color rgb="FF000000"/>
      <name val="Calibri"/>
      <family val="2"/>
      <scheme val="minor"/>
    </font>
    <font>
      <b/>
      <sz val="25"/>
      <color theme="1"/>
      <name val="Calibri"/>
      <family val="2"/>
      <scheme val="minor"/>
    </font>
    <font>
      <b/>
      <sz val="22"/>
      <name val="Calibri"/>
      <family val="2"/>
      <scheme val="minor"/>
    </font>
    <font>
      <b/>
      <sz val="28"/>
      <color rgb="FF000000"/>
      <name val="Calibri"/>
      <family val="2"/>
      <scheme val="minor"/>
    </font>
    <font>
      <sz val="28"/>
      <color theme="1"/>
      <name val="Arial"/>
      <family val="2"/>
    </font>
    <font>
      <b/>
      <sz val="26"/>
      <color theme="1"/>
      <name val="Calibri"/>
      <family val="2"/>
    </font>
    <font>
      <b/>
      <sz val="36"/>
      <name val="Calibri"/>
      <family val="2"/>
      <scheme val="minor"/>
    </font>
  </fonts>
  <fills count="48">
    <fill>
      <patternFill patternType="none"/>
    </fill>
    <fill>
      <patternFill patternType="gray125"/>
    </fill>
    <fill>
      <patternFill patternType="solid">
        <fgColor theme="7" tint="0.59999389629810485"/>
        <bgColor indexed="64"/>
      </patternFill>
    </fill>
    <fill>
      <patternFill patternType="solid">
        <fgColor rgb="FFFF33CC"/>
        <bgColor indexed="64"/>
      </patternFill>
    </fill>
    <fill>
      <patternFill patternType="solid">
        <fgColor rgb="FF80C52D"/>
        <bgColor indexed="64"/>
      </patternFill>
    </fill>
    <fill>
      <patternFill patternType="solid">
        <fgColor rgb="FF009999"/>
        <bgColor indexed="64"/>
      </patternFill>
    </fill>
    <fill>
      <patternFill patternType="solid">
        <fgColor rgb="FF008000"/>
        <bgColor indexed="64"/>
      </patternFill>
    </fill>
    <fill>
      <patternFill patternType="solid">
        <fgColor rgb="FF008000"/>
        <bgColor rgb="FF008000"/>
      </patternFill>
    </fill>
    <fill>
      <patternFill patternType="solid">
        <fgColor rgb="FF00B0F0"/>
        <bgColor indexed="64"/>
      </patternFill>
    </fill>
    <fill>
      <patternFill patternType="solid">
        <fgColor rgb="FF00FFFF"/>
        <bgColor indexed="64"/>
      </patternFill>
    </fill>
    <fill>
      <patternFill patternType="solid">
        <fgColor rgb="FFFF0000"/>
        <bgColor indexed="64"/>
      </patternFill>
    </fill>
    <fill>
      <patternFill patternType="solid">
        <fgColor rgb="FF19D0FD"/>
        <bgColor indexed="64"/>
      </patternFill>
    </fill>
    <fill>
      <patternFill patternType="solid">
        <fgColor rgb="FFFFFF00"/>
        <bgColor indexed="64"/>
      </patternFill>
    </fill>
    <fill>
      <patternFill patternType="solid">
        <fgColor rgb="FF006600"/>
        <bgColor indexed="64"/>
      </patternFill>
    </fill>
    <fill>
      <patternFill patternType="solid">
        <fgColor theme="5" tint="0.59999389629810485"/>
        <bgColor indexed="64"/>
      </patternFill>
    </fill>
    <fill>
      <patternFill patternType="solid">
        <fgColor rgb="FFFFFFFF"/>
        <bgColor rgb="FFFFFFFF"/>
      </patternFill>
    </fill>
    <fill>
      <patternFill patternType="solid">
        <fgColor theme="2" tint="-0.749992370372631"/>
        <bgColor indexed="64"/>
      </patternFill>
    </fill>
    <fill>
      <patternFill patternType="solid">
        <fgColor rgb="FFFFC000"/>
        <bgColor indexed="64"/>
      </patternFill>
    </fill>
    <fill>
      <patternFill patternType="solid">
        <fgColor rgb="FF00CCFF"/>
        <bgColor indexed="64"/>
      </patternFill>
    </fill>
    <fill>
      <patternFill patternType="solid">
        <fgColor rgb="FFFF00FF"/>
        <bgColor indexed="64"/>
      </patternFill>
    </fill>
    <fill>
      <patternFill patternType="solid">
        <fgColor rgb="FFFFCC99"/>
        <bgColor indexed="64"/>
      </patternFill>
    </fill>
    <fill>
      <patternFill patternType="solid">
        <fgColor rgb="FFCCCCFF"/>
        <bgColor indexed="64"/>
      </patternFill>
    </fill>
    <fill>
      <patternFill patternType="solid">
        <fgColor theme="7"/>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5"/>
        <bgColor indexed="64"/>
      </patternFill>
    </fill>
    <fill>
      <patternFill patternType="solid">
        <fgColor rgb="FF9999FF"/>
        <bgColor indexed="64"/>
      </patternFill>
    </fill>
    <fill>
      <patternFill patternType="solid">
        <fgColor theme="0"/>
        <bgColor indexed="64"/>
      </patternFill>
    </fill>
    <fill>
      <patternFill patternType="solid">
        <fgColor theme="8" tint="0.59999389629810485"/>
        <bgColor indexed="64"/>
      </patternFill>
    </fill>
    <fill>
      <patternFill patternType="solid">
        <fgColor theme="0"/>
        <bgColor rgb="FFFFFFFF"/>
      </patternFill>
    </fill>
    <fill>
      <patternFill patternType="solid">
        <fgColor rgb="FF00B050"/>
        <bgColor indexed="64"/>
      </patternFill>
    </fill>
    <fill>
      <patternFill patternType="solid">
        <fgColor rgb="FF92D050"/>
        <bgColor indexed="64"/>
      </patternFill>
    </fill>
    <fill>
      <patternFill patternType="solid">
        <fgColor rgb="FF00FF00"/>
        <bgColor indexed="64"/>
      </patternFill>
    </fill>
    <fill>
      <patternFill patternType="solid">
        <fgColor theme="6" tint="0.39997558519241921"/>
        <bgColor indexed="64"/>
      </patternFill>
    </fill>
    <fill>
      <patternFill patternType="solid">
        <fgColor rgb="FF66CC0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theme="5" tint="-0.249977111117893"/>
        <bgColor indexed="64"/>
      </patternFill>
    </fill>
    <fill>
      <patternFill patternType="solid">
        <fgColor theme="2" tint="-9.9978637043366805E-2"/>
        <bgColor indexed="64"/>
      </patternFill>
    </fill>
    <fill>
      <patternFill patternType="solid">
        <fgColor rgb="FF27E21E"/>
        <bgColor indexed="64"/>
      </patternFill>
    </fill>
    <fill>
      <patternFill patternType="solid">
        <fgColor theme="4" tint="0.39994506668294322"/>
        <bgColor indexed="64"/>
      </patternFill>
    </fill>
    <fill>
      <patternFill patternType="solid">
        <fgColor theme="6" tint="0.39994506668294322"/>
        <bgColor indexed="64"/>
      </patternFill>
    </fill>
    <fill>
      <patternFill patternType="solid">
        <fgColor theme="5" tint="0.39994506668294322"/>
        <bgColor indexed="64"/>
      </patternFill>
    </fill>
    <fill>
      <patternFill patternType="solid">
        <fgColor theme="8" tint="0.79998168889431442"/>
        <bgColor indexed="64"/>
      </patternFill>
    </fill>
    <fill>
      <patternFill patternType="solid">
        <fgColor theme="9" tint="-0.249977111117893"/>
        <bgColor indexed="64"/>
      </patternFill>
    </fill>
  </fills>
  <borders count="98">
    <border>
      <left/>
      <right/>
      <top/>
      <bottom/>
      <diagonal/>
    </border>
    <border>
      <left style="thick">
        <color auto="1"/>
      </left>
      <right style="thick">
        <color auto="1"/>
      </right>
      <top style="thick">
        <color auto="1"/>
      </top>
      <bottom style="thick">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rgb="FF000000"/>
      </left>
      <right style="thin">
        <color rgb="FF000000"/>
      </right>
      <top style="medium">
        <color auto="1"/>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style="medium">
        <color auto="1"/>
      </top>
      <bottom/>
      <diagonal/>
    </border>
    <border>
      <left style="thin">
        <color auto="1"/>
      </left>
      <right style="medium">
        <color auto="1"/>
      </right>
      <top style="thin">
        <color auto="1"/>
      </top>
      <bottom style="medium">
        <color auto="1"/>
      </bottom>
      <diagonal/>
    </border>
    <border>
      <left/>
      <right style="medium">
        <color auto="1"/>
      </right>
      <top/>
      <bottom style="medium">
        <color auto="1"/>
      </bottom>
      <diagonal/>
    </border>
    <border>
      <left style="medium">
        <color auto="1"/>
      </left>
      <right style="thin">
        <color rgb="FF000000"/>
      </right>
      <top style="medium">
        <color auto="1"/>
      </top>
      <bottom/>
      <diagonal/>
    </border>
    <border>
      <left style="thin">
        <color rgb="FF000000"/>
      </left>
      <right style="thin">
        <color rgb="FF000000"/>
      </right>
      <top style="medium">
        <color auto="1"/>
      </top>
      <bottom/>
      <diagonal/>
    </border>
    <border>
      <left style="medium">
        <color auto="1"/>
      </left>
      <right style="thin">
        <color rgb="FF000000"/>
      </right>
      <top/>
      <bottom style="medium">
        <color auto="1"/>
      </bottom>
      <diagonal/>
    </border>
    <border>
      <left style="thin">
        <color rgb="FF000000"/>
      </left>
      <right style="thin">
        <color rgb="FF000000"/>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ck">
        <color auto="1"/>
      </right>
      <top style="thick">
        <color auto="1"/>
      </top>
      <bottom style="thick">
        <color auto="1"/>
      </bottom>
      <diagonal/>
    </border>
    <border>
      <left style="thick">
        <color auto="1"/>
      </left>
      <right style="thick">
        <color auto="1"/>
      </right>
      <top/>
      <bottom style="thick">
        <color auto="1"/>
      </bottom>
      <diagonal/>
    </border>
    <border>
      <left style="medium">
        <color auto="1"/>
      </left>
      <right style="thin">
        <color rgb="FF000000"/>
      </right>
      <top/>
      <bottom/>
      <diagonal/>
    </border>
    <border>
      <left style="medium">
        <color auto="1"/>
      </left>
      <right/>
      <top/>
      <bottom style="thin">
        <color auto="1"/>
      </bottom>
      <diagonal/>
    </border>
    <border>
      <left style="thick">
        <color auto="1"/>
      </left>
      <right/>
      <top style="thick">
        <color auto="1"/>
      </top>
      <bottom style="thick">
        <color auto="1"/>
      </bottom>
      <diagonal/>
    </border>
    <border>
      <left style="thick">
        <color auto="1"/>
      </left>
      <right style="thick">
        <color auto="1"/>
      </right>
      <top style="thick">
        <color auto="1"/>
      </top>
      <bottom/>
      <diagonal/>
    </border>
    <border>
      <left/>
      <right style="thin">
        <color indexed="9"/>
      </right>
      <top/>
      <bottom style="thin">
        <color indexed="9"/>
      </bottom>
      <diagonal/>
    </border>
    <border>
      <left/>
      <right style="thin">
        <color indexed="9"/>
      </right>
      <top style="thin">
        <color indexed="9"/>
      </top>
      <bottom style="thin">
        <color indexed="9"/>
      </bottom>
      <diagonal/>
    </border>
    <border>
      <left style="medium">
        <color auto="1"/>
      </left>
      <right style="medium">
        <color auto="1"/>
      </right>
      <top style="medium">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thin">
        <color auto="1"/>
      </left>
      <right style="thin">
        <color auto="1"/>
      </right>
      <top style="medium">
        <color auto="1"/>
      </top>
      <bottom style="medium">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right/>
      <top style="thick">
        <color auto="1"/>
      </top>
      <bottom style="thick">
        <color auto="1"/>
      </bottom>
      <diagonal/>
    </border>
    <border>
      <left style="thick">
        <color auto="1"/>
      </left>
      <right style="thick">
        <color auto="1"/>
      </right>
      <top style="thick">
        <color auto="1"/>
      </top>
      <bottom style="thick">
        <color auto="1"/>
      </bottom>
      <diagonal/>
    </border>
    <border>
      <left/>
      <right style="thin">
        <color auto="1"/>
      </right>
      <top style="thin">
        <color auto="1"/>
      </top>
      <bottom style="medium">
        <color auto="1"/>
      </bottom>
      <diagonal/>
    </border>
    <border>
      <left style="thin">
        <color auto="1"/>
      </left>
      <right style="thin">
        <color auto="1"/>
      </right>
      <top/>
      <bottom/>
      <diagonal/>
    </border>
    <border>
      <left/>
      <right style="medium">
        <color auto="1"/>
      </right>
      <top style="medium">
        <color auto="1"/>
      </top>
      <bottom style="thin">
        <color auto="1"/>
      </bottom>
      <diagonal/>
    </border>
    <border>
      <left style="medium">
        <color auto="1"/>
      </left>
      <right style="medium">
        <color auto="1"/>
      </right>
      <top style="medium">
        <color auto="1"/>
      </top>
      <bottom style="thick">
        <color auto="1"/>
      </bottom>
      <diagonal/>
    </border>
    <border>
      <left style="thick">
        <color rgb="FF000000"/>
      </left>
      <right style="thick">
        <color rgb="FF000000"/>
      </right>
      <top style="thick">
        <color rgb="FF000000"/>
      </top>
      <bottom style="thick">
        <color rgb="FF000000"/>
      </bottom>
      <diagonal/>
    </border>
    <border>
      <left style="medium">
        <color rgb="FF000000"/>
      </left>
      <right style="medium">
        <color rgb="FF000000"/>
      </right>
      <top style="medium">
        <color rgb="FF000000"/>
      </top>
      <bottom style="medium">
        <color rgb="FF000000"/>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ck">
        <color indexed="64"/>
      </left>
      <right style="thick">
        <color indexed="64"/>
      </right>
      <top style="thick">
        <color indexed="64"/>
      </top>
      <bottom style="thin">
        <color auto="1"/>
      </bottom>
      <diagonal/>
    </border>
    <border>
      <left style="thick">
        <color indexed="64"/>
      </left>
      <right style="thick">
        <color indexed="64"/>
      </right>
      <top style="thin">
        <color auto="1"/>
      </top>
      <bottom style="thin">
        <color auto="1"/>
      </bottom>
      <diagonal/>
    </border>
    <border>
      <left style="thick">
        <color indexed="64"/>
      </left>
      <right style="thick">
        <color indexed="64"/>
      </right>
      <top style="thin">
        <color auto="1"/>
      </top>
      <bottom style="thick">
        <color indexed="64"/>
      </bottom>
      <diagonal/>
    </border>
    <border>
      <left style="thick">
        <color indexed="64"/>
      </left>
      <right style="thin">
        <color auto="1"/>
      </right>
      <top/>
      <bottom/>
      <diagonal/>
    </border>
    <border>
      <left style="thick">
        <color indexed="64"/>
      </left>
      <right/>
      <top style="thick">
        <color auto="1"/>
      </top>
      <bottom style="thin">
        <color auto="1"/>
      </bottom>
      <diagonal/>
    </border>
    <border>
      <left style="thick">
        <color indexed="64"/>
      </left>
      <right/>
      <top style="thin">
        <color auto="1"/>
      </top>
      <bottom style="thick">
        <color indexed="64"/>
      </bottom>
      <diagonal/>
    </border>
    <border>
      <left style="thick">
        <color indexed="64"/>
      </left>
      <right/>
      <top style="thin">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thin">
        <color rgb="FF000000"/>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style="medium">
        <color auto="1"/>
      </left>
      <right style="medium">
        <color auto="1"/>
      </right>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indexed="64"/>
      </left>
      <right style="thick">
        <color auto="1"/>
      </right>
      <top/>
      <bottom style="thick">
        <color auto="1"/>
      </bottom>
      <diagonal/>
    </border>
    <border>
      <left style="thick">
        <color auto="1"/>
      </left>
      <right/>
      <top/>
      <bottom style="thick">
        <color auto="1"/>
      </bottom>
      <diagonal/>
    </border>
    <border>
      <left/>
      <right style="thin">
        <color rgb="FF000000"/>
      </right>
      <top style="thin">
        <color rgb="FF000000"/>
      </top>
      <bottom style="medium">
        <color indexed="64"/>
      </bottom>
      <diagonal/>
    </border>
    <border>
      <left style="thin">
        <color rgb="FF000000"/>
      </left>
      <right/>
      <top style="thin">
        <color rgb="FF000000"/>
      </top>
      <bottom/>
      <diagonal/>
    </border>
    <border>
      <left style="medium">
        <color auto="1"/>
      </left>
      <right/>
      <top/>
      <bottom style="medium">
        <color auto="1"/>
      </bottom>
      <diagonal/>
    </border>
    <border>
      <left style="thick">
        <color rgb="FF000000"/>
      </left>
      <right style="thick">
        <color rgb="FF000000"/>
      </right>
      <top/>
      <bottom style="thick">
        <color rgb="FF000000"/>
      </bottom>
      <diagonal/>
    </border>
    <border>
      <left style="medium">
        <color rgb="FFCCCCCC"/>
      </left>
      <right style="medium">
        <color rgb="FF000000"/>
      </right>
      <top style="medium">
        <color rgb="FF000000"/>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CCCCCC"/>
      </left>
      <right/>
      <top style="medium">
        <color rgb="FFCCCCCC"/>
      </top>
      <bottom style="medium">
        <color rgb="FF000000"/>
      </bottom>
      <diagonal/>
    </border>
    <border>
      <left/>
      <right style="medium">
        <color rgb="FF000000"/>
      </right>
      <top style="medium">
        <color rgb="FFCCCCCC"/>
      </top>
      <bottom style="medium">
        <color rgb="FF000000"/>
      </bottom>
      <diagonal/>
    </border>
    <border>
      <left style="medium">
        <color rgb="FF000000"/>
      </left>
      <right style="medium">
        <color rgb="FF000000"/>
      </right>
      <top style="medium">
        <color rgb="FF000000"/>
      </top>
      <bottom/>
      <diagonal/>
    </border>
    <border>
      <left style="thin">
        <color auto="1"/>
      </left>
      <right style="thin">
        <color auto="1"/>
      </right>
      <top style="thin">
        <color auto="1"/>
      </top>
      <bottom/>
      <diagonal/>
    </border>
    <border>
      <left/>
      <right/>
      <top style="medium">
        <color auto="1"/>
      </top>
      <bottom/>
      <diagonal/>
    </border>
    <border>
      <left style="thick">
        <color indexed="64"/>
      </left>
      <right/>
      <top/>
      <bottom/>
      <diagonal/>
    </border>
    <border>
      <left style="thin">
        <color auto="1"/>
      </left>
      <right style="thin">
        <color auto="1"/>
      </right>
      <top/>
      <bottom style="medium">
        <color auto="1"/>
      </bottom>
      <diagonal/>
    </border>
    <border>
      <left/>
      <right/>
      <top/>
      <bottom style="thick">
        <color auto="1"/>
      </bottom>
      <diagonal/>
    </border>
    <border>
      <left/>
      <right style="thin">
        <color auto="1"/>
      </right>
      <top/>
      <bottom/>
      <diagonal/>
    </border>
    <border>
      <left style="thin">
        <color auto="1"/>
      </left>
      <right style="thin">
        <color auto="1"/>
      </right>
      <top/>
      <bottom style="thick">
        <color auto="1"/>
      </bottom>
      <diagonal/>
    </border>
    <border>
      <left style="thin">
        <color auto="1"/>
      </left>
      <right/>
      <top/>
      <bottom style="thick">
        <color auto="1"/>
      </bottom>
      <diagonal/>
    </border>
    <border>
      <left style="medium">
        <color auto="1"/>
      </left>
      <right/>
      <top style="medium">
        <color auto="1"/>
      </top>
      <bottom/>
      <diagonal/>
    </border>
    <border>
      <left style="medium">
        <color auto="1"/>
      </left>
      <right/>
      <top/>
      <bottom/>
      <diagonal/>
    </border>
    <border>
      <left/>
      <right style="medium">
        <color auto="1"/>
      </right>
      <top/>
      <bottom/>
      <diagonal/>
    </border>
    <border>
      <left/>
      <right/>
      <top style="medium">
        <color auto="1"/>
      </top>
      <bottom style="thin">
        <color auto="1"/>
      </bottom>
      <diagonal/>
    </border>
    <border>
      <left style="thick">
        <color auto="1"/>
      </left>
      <right/>
      <top style="medium">
        <color auto="1"/>
      </top>
      <bottom style="thin">
        <color auto="1"/>
      </bottom>
      <diagonal/>
    </border>
    <border>
      <left style="thin">
        <color rgb="FF000000"/>
      </left>
      <right/>
      <top style="medium">
        <color auto="1"/>
      </top>
      <bottom style="thin">
        <color rgb="FF000000"/>
      </bottom>
      <diagonal/>
    </border>
    <border>
      <left/>
      <right/>
      <top style="thin">
        <color rgb="FF000000"/>
      </top>
      <bottom style="medium">
        <color indexed="64"/>
      </bottom>
      <diagonal/>
    </border>
    <border>
      <left style="thick">
        <color auto="1"/>
      </left>
      <right/>
      <top/>
      <bottom style="thin">
        <color auto="1"/>
      </bottom>
      <diagonal/>
    </border>
  </borders>
  <cellStyleXfs count="5">
    <xf numFmtId="0" fontId="0" fillId="0" borderId="0"/>
    <xf numFmtId="0" fontId="29" fillId="0" borderId="0"/>
    <xf numFmtId="0" fontId="30" fillId="0" borderId="0">
      <alignment vertical="center"/>
    </xf>
    <xf numFmtId="0" fontId="7" fillId="0" borderId="0"/>
    <xf numFmtId="0" fontId="7" fillId="0" borderId="0"/>
  </cellStyleXfs>
  <cellXfs count="600">
    <xf numFmtId="0" fontId="0" fillId="0" borderId="0" xfId="0"/>
    <xf numFmtId="0" fontId="12" fillId="0" borderId="7" xfId="0" applyFont="1" applyBorder="1" applyAlignment="1">
      <alignment horizontal="center"/>
    </xf>
    <xf numFmtId="0" fontId="15" fillId="14" borderId="11" xfId="0" applyFont="1" applyFill="1" applyBorder="1" applyAlignment="1">
      <alignment horizontal="center" vertical="center"/>
    </xf>
    <xf numFmtId="0" fontId="15" fillId="14" borderId="12" xfId="0" applyFont="1" applyFill="1" applyBorder="1" applyAlignment="1">
      <alignment horizontal="center" vertical="center"/>
    </xf>
    <xf numFmtId="0" fontId="17" fillId="0" borderId="11" xfId="0" applyFont="1" applyBorder="1" applyAlignment="1">
      <alignment horizontal="center" vertical="center"/>
    </xf>
    <xf numFmtId="0" fontId="15" fillId="0" borderId="15" xfId="0" applyFont="1" applyBorder="1" applyAlignment="1">
      <alignment horizontal="center" vertical="center"/>
    </xf>
    <xf numFmtId="0" fontId="17" fillId="0" borderId="12" xfId="0" applyFont="1" applyBorder="1" applyAlignment="1">
      <alignment horizontal="center" vertical="center"/>
    </xf>
    <xf numFmtId="0" fontId="16" fillId="7" borderId="16" xfId="0" applyFont="1" applyFill="1" applyBorder="1" applyAlignment="1">
      <alignment horizontal="center" vertical="center" wrapText="1"/>
    </xf>
    <xf numFmtId="0" fontId="0" fillId="0" borderId="0" xfId="0"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19" fillId="0" borderId="7" xfId="0" applyFont="1" applyBorder="1" applyAlignment="1">
      <alignment horizontal="center" vertical="center"/>
    </xf>
    <xf numFmtId="0" fontId="0" fillId="0" borderId="0" xfId="0" applyAlignment="1">
      <alignment horizontal="center"/>
    </xf>
    <xf numFmtId="0" fontId="20" fillId="14" borderId="7" xfId="0" applyFont="1" applyFill="1" applyBorder="1" applyAlignment="1">
      <alignment horizontal="center" vertical="center"/>
    </xf>
    <xf numFmtId="0" fontId="21" fillId="0" borderId="15" xfId="0" applyFont="1" applyBorder="1" applyAlignment="1">
      <alignment horizontal="center" vertical="center"/>
    </xf>
    <xf numFmtId="0" fontId="20" fillId="0" borderId="0" xfId="0" applyFont="1" applyAlignment="1">
      <alignment horizontal="center"/>
    </xf>
    <xf numFmtId="0" fontId="0" fillId="0" borderId="28" xfId="0" applyBorder="1" applyAlignment="1">
      <alignment horizontal="center" vertical="center"/>
    </xf>
    <xf numFmtId="0" fontId="19" fillId="15" borderId="15" xfId="0" applyFont="1" applyFill="1" applyBorder="1" applyAlignment="1">
      <alignment horizontal="center" vertical="center" wrapText="1"/>
    </xf>
    <xf numFmtId="0" fontId="19" fillId="15" borderId="7" xfId="0" applyFont="1" applyFill="1" applyBorder="1" applyAlignment="1">
      <alignment horizontal="center" vertical="center" wrapText="1"/>
    </xf>
    <xf numFmtId="0" fontId="19" fillId="15" borderId="7" xfId="0" applyFont="1" applyFill="1" applyBorder="1" applyAlignment="1">
      <alignment horizontal="center"/>
    </xf>
    <xf numFmtId="0" fontId="19" fillId="0" borderId="7" xfId="0" applyFont="1" applyBorder="1" applyAlignment="1">
      <alignment horizontal="center"/>
    </xf>
    <xf numFmtId="0" fontId="0" fillId="0" borderId="7" xfId="0" applyBorder="1" applyAlignment="1">
      <alignment horizontal="center" vertical="center"/>
    </xf>
    <xf numFmtId="0" fontId="21" fillId="0" borderId="0" xfId="0" applyFont="1" applyAlignment="1">
      <alignment horizontal="center" vertical="center"/>
    </xf>
    <xf numFmtId="0" fontId="20" fillId="0" borderId="7" xfId="0" applyFont="1" applyBorder="1" applyAlignment="1">
      <alignment horizontal="center" vertical="center"/>
    </xf>
    <xf numFmtId="0" fontId="20" fillId="0" borderId="0" xfId="0" applyFont="1" applyAlignment="1">
      <alignment horizontal="center" vertical="center"/>
    </xf>
    <xf numFmtId="0" fontId="24" fillId="0" borderId="7" xfId="0" applyFont="1" applyBorder="1" applyAlignment="1">
      <alignment horizontal="center"/>
    </xf>
    <xf numFmtId="0" fontId="24" fillId="0" borderId="7" xfId="0" applyFont="1" applyBorder="1" applyAlignment="1">
      <alignment horizontal="center" vertical="center"/>
    </xf>
    <xf numFmtId="0" fontId="20" fillId="0" borderId="0" xfId="0" applyFont="1"/>
    <xf numFmtId="0" fontId="15" fillId="0" borderId="7" xfId="0" applyFont="1" applyBorder="1" applyAlignment="1">
      <alignment horizontal="center" vertical="center"/>
    </xf>
    <xf numFmtId="0" fontId="15" fillId="0" borderId="35"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center"/>
    </xf>
    <xf numFmtId="0" fontId="25" fillId="0" borderId="0" xfId="0" applyFont="1"/>
    <xf numFmtId="0" fontId="19" fillId="15" borderId="36" xfId="0" applyFont="1" applyFill="1" applyBorder="1" applyAlignment="1">
      <alignment horizontal="center" vertical="center" wrapText="1"/>
    </xf>
    <xf numFmtId="0" fontId="25" fillId="0" borderId="14" xfId="0" applyFont="1" applyBorder="1" applyAlignment="1">
      <alignment horizontal="center" vertical="center"/>
    </xf>
    <xf numFmtId="0" fontId="19" fillId="15" borderId="36" xfId="0" applyFont="1" applyFill="1" applyBorder="1" applyAlignment="1">
      <alignment horizontal="center"/>
    </xf>
    <xf numFmtId="0" fontId="25" fillId="4" borderId="14" xfId="0" applyFont="1" applyFill="1" applyBorder="1" applyAlignment="1">
      <alignment horizontal="center" vertical="center"/>
    </xf>
    <xf numFmtId="0" fontId="19" fillId="0" borderId="36" xfId="0" applyFont="1" applyBorder="1" applyAlignment="1">
      <alignment horizontal="center" vertical="center"/>
    </xf>
    <xf numFmtId="0" fontId="19" fillId="0" borderId="36" xfId="0" applyFont="1" applyBorder="1" applyAlignment="1">
      <alignment horizontal="center"/>
    </xf>
    <xf numFmtId="0" fontId="21" fillId="14" borderId="37" xfId="0" applyFont="1" applyFill="1" applyBorder="1" applyAlignment="1">
      <alignment horizontal="center" vertical="center"/>
    </xf>
    <xf numFmtId="0" fontId="21" fillId="14" borderId="38" xfId="0" applyFont="1" applyFill="1" applyBorder="1" applyAlignment="1">
      <alignment horizontal="center" vertical="center"/>
    </xf>
    <xf numFmtId="0" fontId="17" fillId="0" borderId="37" xfId="0" applyFont="1" applyBorder="1" applyAlignment="1">
      <alignment horizontal="center" vertical="center"/>
    </xf>
    <xf numFmtId="0" fontId="17" fillId="0" borderId="40" xfId="0" applyFont="1" applyBorder="1" applyAlignment="1">
      <alignment horizontal="center" vertical="center"/>
    </xf>
    <xf numFmtId="0" fontId="17" fillId="0" borderId="38" xfId="0" applyFont="1" applyBorder="1" applyAlignment="1">
      <alignment horizontal="center"/>
    </xf>
    <xf numFmtId="0" fontId="22" fillId="0" borderId="0" xfId="0" applyFont="1" applyAlignment="1">
      <alignment horizontal="center" vertical="center"/>
    </xf>
    <xf numFmtId="0" fontId="22" fillId="0" borderId="0" xfId="0" applyFont="1"/>
    <xf numFmtId="0" fontId="26" fillId="0" borderId="0" xfId="0" applyFont="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0" fontId="27" fillId="0" borderId="23" xfId="0" applyFont="1" applyBorder="1" applyAlignment="1">
      <alignment horizontal="center" vertical="center"/>
    </xf>
    <xf numFmtId="0" fontId="27" fillId="0" borderId="24" xfId="0" applyFont="1" applyBorder="1" applyAlignment="1">
      <alignment horizontal="center" vertical="center"/>
    </xf>
    <xf numFmtId="0" fontId="13" fillId="0" borderId="0" xfId="0" applyFont="1" applyAlignment="1">
      <alignment horizontal="center" vertical="center"/>
    </xf>
    <xf numFmtId="0" fontId="28" fillId="12" borderId="1" xfId="0" applyFont="1" applyFill="1" applyBorder="1" applyAlignment="1">
      <alignment horizontal="center" vertical="center"/>
    </xf>
    <xf numFmtId="0" fontId="28" fillId="18" borderId="1" xfId="0" applyFont="1" applyFill="1" applyBorder="1" applyAlignment="1">
      <alignment horizontal="center" vertical="center"/>
    </xf>
    <xf numFmtId="0" fontId="28" fillId="4" borderId="1" xfId="0" applyFont="1" applyFill="1" applyBorder="1" applyAlignment="1">
      <alignment horizontal="center" vertical="center"/>
    </xf>
    <xf numFmtId="0" fontId="28" fillId="0" borderId="1" xfId="0" applyFont="1" applyBorder="1" applyAlignment="1">
      <alignment horizontal="center" vertical="center"/>
    </xf>
    <xf numFmtId="0" fontId="28" fillId="4" borderId="1" xfId="0" applyFont="1" applyFill="1" applyBorder="1" applyAlignment="1">
      <alignment horizontal="left" vertical="center"/>
    </xf>
    <xf numFmtId="0" fontId="28" fillId="2" borderId="1" xfId="0" applyFont="1" applyFill="1" applyBorder="1" applyAlignment="1">
      <alignment horizontal="left" vertical="center"/>
    </xf>
    <xf numFmtId="0" fontId="28" fillId="5" borderId="1" xfId="0" applyFont="1" applyFill="1" applyBorder="1" applyAlignment="1">
      <alignment horizontal="left" vertical="center"/>
    </xf>
    <xf numFmtId="0" fontId="28" fillId="19" borderId="1" xfId="0" applyFont="1" applyFill="1" applyBorder="1" applyAlignment="1">
      <alignment horizontal="left" vertical="center"/>
    </xf>
    <xf numFmtId="0" fontId="28" fillId="10" borderId="1" xfId="0" applyFont="1" applyFill="1" applyBorder="1" applyAlignment="1">
      <alignment horizontal="left" vertical="center"/>
    </xf>
    <xf numFmtId="20" fontId="28" fillId="0" borderId="1" xfId="0" applyNumberFormat="1" applyFont="1" applyBorder="1" applyAlignment="1">
      <alignment horizontal="center" vertical="center"/>
    </xf>
    <xf numFmtId="0" fontId="28" fillId="0" borderId="0" xfId="0" applyFont="1" applyAlignment="1">
      <alignment horizontal="center" vertical="center"/>
    </xf>
    <xf numFmtId="20" fontId="28" fillId="0" borderId="0" xfId="0" applyNumberFormat="1" applyFont="1" applyAlignment="1">
      <alignment horizontal="center" vertical="center"/>
    </xf>
    <xf numFmtId="0" fontId="28" fillId="20" borderId="1" xfId="0" applyFont="1" applyFill="1" applyBorder="1" applyAlignment="1">
      <alignment horizontal="center" vertical="center"/>
    </xf>
    <xf numFmtId="0" fontId="28" fillId="19" borderId="1" xfId="0" applyFont="1" applyFill="1" applyBorder="1" applyAlignment="1">
      <alignment horizontal="center" vertical="center"/>
    </xf>
    <xf numFmtId="0" fontId="28" fillId="5" borderId="1" xfId="0" applyFont="1" applyFill="1" applyBorder="1" applyAlignment="1">
      <alignment horizontal="center" vertical="center"/>
    </xf>
    <xf numFmtId="0" fontId="28" fillId="16" borderId="1" xfId="0" applyFont="1" applyFill="1" applyBorder="1" applyAlignment="1">
      <alignment horizontal="center" vertical="center"/>
    </xf>
    <xf numFmtId="0" fontId="28" fillId="11" borderId="1" xfId="0" applyFont="1" applyFill="1" applyBorder="1" applyAlignment="1">
      <alignment horizontal="center" vertical="center"/>
    </xf>
    <xf numFmtId="0" fontId="15" fillId="0" borderId="24" xfId="0" applyFont="1" applyBorder="1" applyAlignment="1">
      <alignment horizontal="center" vertical="center"/>
    </xf>
    <xf numFmtId="0" fontId="32" fillId="5" borderId="1" xfId="0" applyFont="1" applyFill="1" applyBorder="1" applyAlignment="1">
      <alignment horizontal="left" vertical="center"/>
    </xf>
    <xf numFmtId="0" fontId="32" fillId="5" borderId="1" xfId="0" applyFont="1" applyFill="1" applyBorder="1" applyAlignment="1">
      <alignment horizontal="center" vertical="center"/>
    </xf>
    <xf numFmtId="0" fontId="35" fillId="7" borderId="5" xfId="0" applyFont="1" applyFill="1" applyBorder="1" applyAlignment="1">
      <alignment horizontal="center" vertical="center" wrapText="1"/>
    </xf>
    <xf numFmtId="0" fontId="36" fillId="0" borderId="6" xfId="0" applyFont="1" applyBorder="1" applyAlignment="1">
      <alignment horizontal="center"/>
    </xf>
    <xf numFmtId="0" fontId="36" fillId="0" borderId="6" xfId="0" applyFont="1" applyBorder="1" applyAlignment="1">
      <alignment horizontal="center" vertical="center"/>
    </xf>
    <xf numFmtId="0" fontId="10" fillId="0" borderId="0" xfId="0" applyFont="1" applyAlignment="1">
      <alignment horizontal="center" vertical="center"/>
    </xf>
    <xf numFmtId="0" fontId="17" fillId="0" borderId="44" xfId="0" applyFont="1" applyBorder="1" applyAlignment="1">
      <alignment horizontal="center" vertical="center"/>
    </xf>
    <xf numFmtId="0" fontId="17" fillId="9" borderId="44" xfId="0" applyFont="1" applyFill="1" applyBorder="1" applyAlignment="1">
      <alignment horizontal="center" vertical="center"/>
    </xf>
    <xf numFmtId="0" fontId="33" fillId="0" borderId="0" xfId="0" applyFont="1" applyAlignment="1">
      <alignment horizontal="left" vertical="center"/>
    </xf>
    <xf numFmtId="0" fontId="33" fillId="0" borderId="0" xfId="0" applyFont="1" applyAlignment="1">
      <alignment horizontal="center" vertical="center"/>
    </xf>
    <xf numFmtId="0" fontId="31" fillId="0" borderId="0" xfId="0" applyFont="1" applyAlignment="1">
      <alignment horizontal="center" vertical="center"/>
    </xf>
    <xf numFmtId="0" fontId="11" fillId="0" borderId="0" xfId="0" applyFont="1" applyAlignment="1">
      <alignment horizontal="center" vertical="center"/>
    </xf>
    <xf numFmtId="0" fontId="37" fillId="0" borderId="0" xfId="0" applyFont="1" applyAlignment="1">
      <alignment horizontal="center" vertical="center" wrapText="1"/>
    </xf>
    <xf numFmtId="0" fontId="28" fillId="0" borderId="44" xfId="0" applyFont="1" applyBorder="1" applyAlignment="1">
      <alignment horizontal="center" vertical="center"/>
    </xf>
    <xf numFmtId="0" fontId="20" fillId="14" borderId="15" xfId="0" applyFont="1" applyFill="1" applyBorder="1" applyAlignment="1">
      <alignment horizontal="center" vertical="center"/>
    </xf>
    <xf numFmtId="0" fontId="0" fillId="12" borderId="7" xfId="0" applyFill="1" applyBorder="1" applyAlignment="1">
      <alignment horizontal="center" vertical="center"/>
    </xf>
    <xf numFmtId="0" fontId="0" fillId="24" borderId="7" xfId="0" applyFill="1" applyBorder="1" applyAlignment="1">
      <alignment horizontal="center" vertical="center"/>
    </xf>
    <xf numFmtId="0" fontId="17" fillId="25" borderId="7" xfId="0" applyFont="1" applyFill="1" applyBorder="1" applyAlignment="1">
      <alignment horizontal="center" vertical="center"/>
    </xf>
    <xf numFmtId="0" fontId="9" fillId="0" borderId="0" xfId="0" applyFont="1"/>
    <xf numFmtId="0" fontId="17" fillId="25" borderId="0" xfId="0" applyFont="1" applyFill="1" applyAlignment="1">
      <alignment horizontal="center" vertical="center"/>
    </xf>
    <xf numFmtId="0" fontId="24" fillId="0" borderId="0" xfId="0" applyFont="1" applyAlignment="1">
      <alignment horizontal="center" vertical="center"/>
    </xf>
    <xf numFmtId="0" fontId="17" fillId="26" borderId="15" xfId="0" applyFont="1" applyFill="1" applyBorder="1" applyAlignment="1">
      <alignment horizontal="center" vertical="center"/>
    </xf>
    <xf numFmtId="0" fontId="15" fillId="0" borderId="15" xfId="0" applyFont="1" applyBorder="1" applyAlignment="1">
      <alignment horizontal="center"/>
    </xf>
    <xf numFmtId="0" fontId="17" fillId="0" borderId="15" xfId="0" applyFont="1" applyBorder="1" applyAlignment="1">
      <alignment horizontal="center" vertical="center"/>
    </xf>
    <xf numFmtId="0" fontId="28" fillId="27" borderId="30" xfId="0" applyFont="1" applyFill="1" applyBorder="1" applyAlignment="1">
      <alignment horizontal="left" vertical="center"/>
    </xf>
    <xf numFmtId="0" fontId="27" fillId="0" borderId="43" xfId="0" applyFont="1" applyBorder="1" applyAlignment="1">
      <alignment horizontal="left" vertical="center"/>
    </xf>
    <xf numFmtId="0" fontId="27" fillId="0" borderId="56" xfId="0" applyFont="1" applyBorder="1" applyAlignment="1">
      <alignment horizontal="center" vertical="center"/>
    </xf>
    <xf numFmtId="0" fontId="19" fillId="31" borderId="36" xfId="0" applyFont="1" applyFill="1" applyBorder="1" applyAlignment="1">
      <alignment horizontal="center" vertical="center" wrapText="1"/>
    </xf>
    <xf numFmtId="0" fontId="25" fillId="29" borderId="14" xfId="0" applyFont="1" applyFill="1" applyBorder="1" applyAlignment="1">
      <alignment horizontal="center" vertical="center"/>
    </xf>
    <xf numFmtId="0" fontId="19" fillId="31" borderId="36" xfId="0" applyFont="1" applyFill="1" applyBorder="1" applyAlignment="1">
      <alignment horizontal="center"/>
    </xf>
    <xf numFmtId="0" fontId="19" fillId="29" borderId="36" xfId="0" applyFont="1" applyFill="1" applyBorder="1" applyAlignment="1">
      <alignment horizontal="center" vertical="center"/>
    </xf>
    <xf numFmtId="0" fontId="19" fillId="29" borderId="36" xfId="0" applyFont="1" applyFill="1" applyBorder="1" applyAlignment="1">
      <alignment horizontal="center"/>
    </xf>
    <xf numFmtId="0" fontId="0" fillId="29" borderId="7" xfId="0" applyFill="1" applyBorder="1" applyAlignment="1">
      <alignment horizontal="center" vertical="center"/>
    </xf>
    <xf numFmtId="0" fontId="41" fillId="0" borderId="14" xfId="0" applyFont="1" applyBorder="1" applyAlignment="1">
      <alignment horizontal="center" vertical="center"/>
    </xf>
    <xf numFmtId="0" fontId="48" fillId="7" borderId="16" xfId="0" applyFont="1" applyFill="1" applyBorder="1" applyAlignment="1">
      <alignment horizontal="center" vertical="center" wrapText="1"/>
    </xf>
    <xf numFmtId="0" fontId="47" fillId="14" borderId="45" xfId="0" applyFont="1" applyFill="1" applyBorder="1" applyAlignment="1">
      <alignment horizontal="center" vertical="center"/>
    </xf>
    <xf numFmtId="0" fontId="47" fillId="14" borderId="12" xfId="0" applyFont="1" applyFill="1" applyBorder="1" applyAlignment="1">
      <alignment horizontal="center" vertical="center"/>
    </xf>
    <xf numFmtId="0" fontId="49" fillId="0" borderId="11" xfId="0" applyFont="1" applyBorder="1" applyAlignment="1">
      <alignment horizontal="center" vertical="center"/>
    </xf>
    <xf numFmtId="0" fontId="49" fillId="0" borderId="12" xfId="0" applyFont="1" applyBorder="1" applyAlignment="1">
      <alignment horizontal="center" vertical="center"/>
    </xf>
    <xf numFmtId="0" fontId="49" fillId="0" borderId="17" xfId="0" applyFont="1" applyBorder="1" applyAlignment="1">
      <alignment horizontal="center" vertical="center"/>
    </xf>
    <xf numFmtId="0" fontId="49" fillId="0" borderId="18" xfId="0" applyFont="1" applyBorder="1" applyAlignment="1">
      <alignment horizontal="center" vertical="center"/>
    </xf>
    <xf numFmtId="0" fontId="47" fillId="0" borderId="14" xfId="0" applyFont="1" applyBorder="1" applyAlignment="1">
      <alignment horizontal="center" vertical="center"/>
    </xf>
    <xf numFmtId="0" fontId="47" fillId="0" borderId="15" xfId="0" applyFont="1" applyBorder="1" applyAlignment="1">
      <alignment horizontal="center" vertical="center"/>
    </xf>
    <xf numFmtId="0" fontId="49" fillId="2" borderId="15" xfId="0" applyFont="1" applyFill="1" applyBorder="1" applyAlignment="1">
      <alignment horizontal="center" vertical="center"/>
    </xf>
    <xf numFmtId="0" fontId="17" fillId="8" borderId="44" xfId="0" applyFont="1" applyFill="1" applyBorder="1" applyAlignment="1">
      <alignment horizontal="left" wrapText="1"/>
    </xf>
    <xf numFmtId="0" fontId="17" fillId="8" borderId="44" xfId="0" applyFont="1" applyFill="1" applyBorder="1" applyAlignment="1">
      <alignment horizontal="center" wrapText="1"/>
    </xf>
    <xf numFmtId="0" fontId="52" fillId="8" borderId="44" xfId="0" applyFont="1" applyFill="1" applyBorder="1" applyAlignment="1">
      <alignment horizontal="left" vertical="center"/>
    </xf>
    <xf numFmtId="0" fontId="52" fillId="8" borderId="44" xfId="0" applyFont="1" applyFill="1" applyBorder="1" applyAlignment="1">
      <alignment horizontal="center" vertical="center"/>
    </xf>
    <xf numFmtId="0" fontId="53" fillId="7" borderId="5" xfId="0" applyFont="1" applyFill="1" applyBorder="1" applyAlignment="1">
      <alignment horizontal="center" vertical="center" wrapText="1"/>
    </xf>
    <xf numFmtId="0" fontId="55" fillId="9" borderId="44" xfId="0" applyFont="1" applyFill="1" applyBorder="1" applyAlignment="1">
      <alignment horizontal="center" wrapText="1"/>
    </xf>
    <xf numFmtId="0" fontId="54" fillId="0" borderId="6" xfId="0" applyFont="1" applyBorder="1" applyAlignment="1">
      <alignment horizontal="center"/>
    </xf>
    <xf numFmtId="0" fontId="17" fillId="9" borderId="44" xfId="0" applyFont="1" applyFill="1" applyBorder="1" applyAlignment="1">
      <alignment horizontal="center" vertical="center" wrapText="1" readingOrder="1"/>
    </xf>
    <xf numFmtId="0" fontId="56" fillId="9" borderId="44" xfId="0" applyFont="1" applyFill="1" applyBorder="1" applyAlignment="1">
      <alignment horizontal="center" wrapText="1"/>
    </xf>
    <xf numFmtId="0" fontId="59" fillId="12" borderId="31" xfId="2" applyFont="1" applyFill="1" applyBorder="1" applyAlignment="1">
      <alignment horizontal="center" vertical="center"/>
    </xf>
    <xf numFmtId="0" fontId="60" fillId="0" borderId="0" xfId="0" applyFont="1" applyAlignment="1">
      <alignment horizontal="center" vertical="center"/>
    </xf>
    <xf numFmtId="0" fontId="59" fillId="12" borderId="32" xfId="2" applyFont="1" applyFill="1" applyBorder="1" applyAlignment="1">
      <alignment horizontal="center" vertical="center"/>
    </xf>
    <xf numFmtId="0" fontId="61" fillId="15" borderId="0" xfId="0" applyFont="1" applyFill="1" applyAlignment="1">
      <alignment horizontal="center" vertical="center"/>
    </xf>
    <xf numFmtId="0" fontId="61" fillId="0" borderId="0" xfId="0" applyFont="1" applyAlignment="1">
      <alignment horizontal="center" vertical="center"/>
    </xf>
    <xf numFmtId="0" fontId="62" fillId="0" borderId="7" xfId="0" applyFont="1" applyBorder="1" applyAlignment="1">
      <alignment horizontal="center" vertical="center"/>
    </xf>
    <xf numFmtId="0" fontId="63" fillId="15" borderId="36" xfId="0" applyFont="1" applyFill="1" applyBorder="1" applyAlignment="1">
      <alignment horizontal="center" vertical="center" wrapText="1"/>
    </xf>
    <xf numFmtId="0" fontId="63" fillId="15" borderId="36" xfId="0" applyFont="1" applyFill="1" applyBorder="1" applyAlignment="1">
      <alignment horizontal="center"/>
    </xf>
    <xf numFmtId="0" fontId="63" fillId="0" borderId="36" xfId="0" applyFont="1" applyBorder="1" applyAlignment="1">
      <alignment horizontal="center" vertical="center"/>
    </xf>
    <xf numFmtId="0" fontId="63" fillId="0" borderId="36" xfId="0" applyFont="1" applyBorder="1" applyAlignment="1">
      <alignment horizontal="center"/>
    </xf>
    <xf numFmtId="0" fontId="6" fillId="0" borderId="0" xfId="0" applyFont="1"/>
    <xf numFmtId="0" fontId="64" fillId="0" borderId="0" xfId="0" applyFont="1" applyAlignment="1">
      <alignment horizontal="center"/>
    </xf>
    <xf numFmtId="0" fontId="65" fillId="0" borderId="14" xfId="0" applyFont="1" applyBorder="1" applyAlignment="1">
      <alignment horizontal="center" vertical="center"/>
    </xf>
    <xf numFmtId="0" fontId="44" fillId="0" borderId="14" xfId="0" applyFont="1" applyBorder="1" applyAlignment="1">
      <alignment horizontal="center" vertical="center"/>
    </xf>
    <xf numFmtId="0" fontId="42" fillId="26" borderId="14" xfId="0" applyFont="1" applyFill="1" applyBorder="1" applyAlignment="1">
      <alignment horizontal="center" vertical="center"/>
    </xf>
    <xf numFmtId="0" fontId="66" fillId="32" borderId="71" xfId="0" applyFont="1" applyFill="1" applyBorder="1" applyAlignment="1">
      <alignment horizontal="center" vertical="center"/>
    </xf>
    <xf numFmtId="0" fontId="66" fillId="32" borderId="26" xfId="0" applyFont="1" applyFill="1" applyBorder="1" applyAlignment="1">
      <alignment horizontal="center" vertical="center"/>
    </xf>
    <xf numFmtId="0" fontId="66" fillId="32" borderId="72" xfId="0" applyFont="1" applyFill="1" applyBorder="1" applyAlignment="1">
      <alignment horizontal="center" vertical="center"/>
    </xf>
    <xf numFmtId="0" fontId="66" fillId="32" borderId="52" xfId="0" applyFont="1" applyFill="1" applyBorder="1" applyAlignment="1">
      <alignment horizontal="center" vertical="center"/>
    </xf>
    <xf numFmtId="0" fontId="66" fillId="0" borderId="63" xfId="0" applyFont="1" applyBorder="1" applyAlignment="1">
      <alignment horizontal="center" vertical="center"/>
    </xf>
    <xf numFmtId="0" fontId="66" fillId="0" borderId="15" xfId="0" applyFont="1" applyBorder="1" applyAlignment="1">
      <alignment horizontal="center" vertical="center"/>
    </xf>
    <xf numFmtId="0" fontId="66" fillId="0" borderId="23" xfId="0" applyFont="1" applyBorder="1" applyAlignment="1">
      <alignment horizontal="center" vertical="center"/>
    </xf>
    <xf numFmtId="0" fontId="66" fillId="29" borderId="36" xfId="0" applyFont="1" applyFill="1" applyBorder="1" applyAlignment="1">
      <alignment horizontal="center" vertical="center"/>
    </xf>
    <xf numFmtId="0" fontId="15" fillId="5" borderId="0" xfId="0" applyFont="1" applyFill="1" applyAlignment="1">
      <alignment horizontal="center" vertical="center"/>
    </xf>
    <xf numFmtId="0" fontId="35" fillId="7" borderId="0" xfId="0" applyFont="1" applyFill="1" applyAlignment="1">
      <alignment horizontal="center" vertical="center" wrapText="1"/>
    </xf>
    <xf numFmtId="0" fontId="66" fillId="0" borderId="0" xfId="0" applyFont="1" applyAlignment="1">
      <alignment horizontal="center" vertical="center"/>
    </xf>
    <xf numFmtId="0" fontId="66" fillId="29" borderId="0" xfId="0" applyFont="1" applyFill="1" applyAlignment="1">
      <alignment horizontal="center" vertical="center"/>
    </xf>
    <xf numFmtId="0" fontId="47" fillId="32" borderId="0" xfId="0" applyFont="1" applyFill="1" applyAlignment="1">
      <alignment horizontal="center" vertical="center"/>
    </xf>
    <xf numFmtId="0" fontId="67" fillId="9" borderId="44" xfId="0" applyFont="1" applyFill="1" applyBorder="1" applyAlignment="1">
      <alignment horizontal="center" wrapText="1"/>
    </xf>
    <xf numFmtId="0" fontId="40" fillId="8" borderId="44" xfId="0" applyFont="1" applyFill="1" applyBorder="1" applyAlignment="1">
      <alignment horizontal="left" wrapText="1"/>
    </xf>
    <xf numFmtId="0" fontId="50" fillId="26" borderId="15" xfId="0" applyFont="1" applyFill="1" applyBorder="1" applyAlignment="1">
      <alignment horizontal="center" vertical="center"/>
    </xf>
    <xf numFmtId="0" fontId="5" fillId="0" borderId="0" xfId="0" applyFont="1"/>
    <xf numFmtId="0" fontId="64" fillId="0" borderId="7" xfId="0" applyFont="1" applyBorder="1" applyAlignment="1">
      <alignment horizontal="center" vertical="center"/>
    </xf>
    <xf numFmtId="0" fontId="3" fillId="0" borderId="0" xfId="0" applyFont="1"/>
    <xf numFmtId="0" fontId="3" fillId="0" borderId="0" xfId="0" applyFont="1" applyAlignment="1">
      <alignment horizontal="center"/>
    </xf>
    <xf numFmtId="0" fontId="70" fillId="0" borderId="14" xfId="0" applyFont="1" applyBorder="1" applyAlignment="1">
      <alignment horizontal="center" vertical="center"/>
    </xf>
    <xf numFmtId="0" fontId="71" fillId="0" borderId="14" xfId="0" applyFont="1" applyBorder="1" applyAlignment="1">
      <alignment horizontal="center" vertical="center"/>
    </xf>
    <xf numFmtId="0" fontId="72" fillId="0" borderId="0" xfId="2" applyFont="1" applyAlignment="1">
      <alignment horizontal="center" vertical="center"/>
    </xf>
    <xf numFmtId="0" fontId="43" fillId="0" borderId="0" xfId="0" applyFont="1" applyAlignment="1">
      <alignment horizontal="center" vertical="center"/>
    </xf>
    <xf numFmtId="0" fontId="66" fillId="0" borderId="0" xfId="0" applyFont="1" applyAlignment="1">
      <alignment horizontal="center"/>
    </xf>
    <xf numFmtId="0" fontId="73" fillId="0" borderId="15" xfId="0" applyFont="1" applyBorder="1" applyAlignment="1">
      <alignment horizontal="center" vertical="center"/>
    </xf>
    <xf numFmtId="0" fontId="74" fillId="0" borderId="7" xfId="0" applyFont="1" applyBorder="1" applyAlignment="1">
      <alignment horizontal="center" vertical="center"/>
    </xf>
    <xf numFmtId="0" fontId="75" fillId="0" borderId="7" xfId="0" applyFont="1" applyBorder="1" applyAlignment="1">
      <alignment horizontal="center" vertical="center"/>
    </xf>
    <xf numFmtId="0" fontId="76" fillId="15" borderId="7" xfId="0" applyFont="1" applyFill="1" applyBorder="1" applyAlignment="1">
      <alignment horizontal="center" vertical="center"/>
    </xf>
    <xf numFmtId="0" fontId="76" fillId="0" borderId="7" xfId="0" applyFont="1" applyBorder="1" applyAlignment="1">
      <alignment horizontal="center" vertical="center"/>
    </xf>
    <xf numFmtId="0" fontId="22" fillId="7" borderId="5" xfId="0" applyFont="1" applyFill="1" applyBorder="1" applyAlignment="1">
      <alignment horizontal="center" vertical="center" wrapText="1"/>
    </xf>
    <xf numFmtId="0" fontId="79" fillId="0" borderId="6" xfId="0" applyFont="1" applyBorder="1" applyAlignment="1">
      <alignment horizontal="center"/>
    </xf>
    <xf numFmtId="0" fontId="79" fillId="0" borderId="6" xfId="0" applyFont="1" applyBorder="1" applyAlignment="1">
      <alignment horizontal="center" vertical="center"/>
    </xf>
    <xf numFmtId="0" fontId="2" fillId="0" borderId="24" xfId="0" applyFont="1" applyBorder="1" applyAlignment="1">
      <alignment horizontal="center" vertical="center"/>
    </xf>
    <xf numFmtId="0" fontId="80" fillId="21" borderId="36" xfId="0" applyFont="1" applyFill="1" applyBorder="1" applyAlignment="1">
      <alignment horizontal="center" vertical="center"/>
    </xf>
    <xf numFmtId="0" fontId="81" fillId="28" borderId="44" xfId="0" applyFont="1" applyFill="1" applyBorder="1" applyAlignment="1">
      <alignment horizontal="center" vertical="center"/>
    </xf>
    <xf numFmtId="0" fontId="80" fillId="21" borderId="48" xfId="0" applyFont="1" applyFill="1" applyBorder="1" applyAlignment="1">
      <alignment horizontal="center" vertical="center"/>
    </xf>
    <xf numFmtId="0" fontId="14" fillId="10" borderId="44" xfId="0" applyFont="1" applyFill="1" applyBorder="1" applyAlignment="1">
      <alignment horizontal="center" vertical="center"/>
    </xf>
    <xf numFmtId="0" fontId="79" fillId="0" borderId="74" xfId="0" applyFont="1" applyBorder="1" applyAlignment="1">
      <alignment horizontal="center" vertical="center"/>
    </xf>
    <xf numFmtId="0" fontId="81" fillId="28" borderId="29" xfId="0" applyFont="1" applyFill="1" applyBorder="1" applyAlignment="1">
      <alignment horizontal="center" vertical="center"/>
    </xf>
    <xf numFmtId="0" fontId="79" fillId="0" borderId="44" xfId="0" applyFont="1" applyBorder="1" applyAlignment="1">
      <alignment horizontal="center"/>
    </xf>
    <xf numFmtId="0" fontId="79" fillId="0" borderId="44" xfId="0" applyFont="1" applyBorder="1" applyAlignment="1">
      <alignment horizontal="center" vertical="center"/>
    </xf>
    <xf numFmtId="0" fontId="17" fillId="0" borderId="44" xfId="0" applyFont="1" applyBorder="1" applyAlignment="1">
      <alignment horizontal="center"/>
    </xf>
    <xf numFmtId="0" fontId="2" fillId="0" borderId="44" xfId="0" applyFont="1" applyBorder="1" applyAlignment="1">
      <alignment horizontal="center"/>
    </xf>
    <xf numFmtId="0" fontId="0" fillId="0" borderId="44" xfId="0" applyBorder="1" applyAlignment="1">
      <alignment horizontal="center"/>
    </xf>
    <xf numFmtId="0" fontId="82" fillId="26" borderId="15" xfId="0" applyFont="1" applyFill="1" applyBorder="1" applyAlignment="1">
      <alignment horizontal="center" vertical="center"/>
    </xf>
    <xf numFmtId="0" fontId="1" fillId="12" borderId="44" xfId="0" applyFont="1" applyFill="1" applyBorder="1" applyAlignment="1">
      <alignment horizontal="center"/>
    </xf>
    <xf numFmtId="0" fontId="17" fillId="26" borderId="0" xfId="0" applyFont="1" applyFill="1" applyAlignment="1">
      <alignment horizontal="center" vertical="center"/>
    </xf>
    <xf numFmtId="0" fontId="84" fillId="2" borderId="36" xfId="0" applyFont="1" applyFill="1" applyBorder="1" applyAlignment="1">
      <alignment horizontal="center" vertical="center"/>
    </xf>
    <xf numFmtId="0" fontId="21" fillId="13" borderId="16" xfId="0" applyFont="1" applyFill="1" applyBorder="1" applyAlignment="1">
      <alignment horizontal="center" vertical="center"/>
    </xf>
    <xf numFmtId="0" fontId="21" fillId="14" borderId="18" xfId="0" applyFont="1" applyFill="1" applyBorder="1" applyAlignment="1">
      <alignment horizontal="center" vertical="center"/>
    </xf>
    <xf numFmtId="0" fontId="42" fillId="8" borderId="44" xfId="0" applyFont="1" applyFill="1" applyBorder="1" applyAlignment="1">
      <alignment horizontal="center"/>
    </xf>
    <xf numFmtId="0" fontId="85" fillId="0" borderId="15" xfId="0" applyFont="1" applyBorder="1" applyAlignment="1">
      <alignment horizontal="center" vertical="center"/>
    </xf>
    <xf numFmtId="0" fontId="89" fillId="0" borderId="0" xfId="0" applyFont="1"/>
    <xf numFmtId="0" fontId="91" fillId="0" borderId="6" xfId="0" applyFont="1" applyBorder="1" applyAlignment="1">
      <alignment horizontal="center" vertical="center"/>
    </xf>
    <xf numFmtId="0" fontId="87" fillId="14" borderId="7" xfId="0" applyFont="1" applyFill="1" applyBorder="1" applyAlignment="1">
      <alignment horizontal="center" vertical="center"/>
    </xf>
    <xf numFmtId="0" fontId="87" fillId="0" borderId="7" xfId="0" applyFont="1" applyBorder="1" applyAlignment="1">
      <alignment horizontal="center" vertical="center"/>
    </xf>
    <xf numFmtId="0" fontId="89" fillId="0" borderId="28" xfId="0" applyFont="1" applyBorder="1" applyAlignment="1">
      <alignment horizontal="center" vertical="center"/>
    </xf>
    <xf numFmtId="0" fontId="92" fillId="23" borderId="36" xfId="0" applyFont="1" applyFill="1" applyBorder="1" applyAlignment="1">
      <alignment horizontal="center" vertical="center"/>
    </xf>
    <xf numFmtId="0" fontId="90" fillId="10" borderId="48" xfId="0" applyFont="1" applyFill="1" applyBorder="1" applyAlignment="1">
      <alignment horizontal="center" vertical="center"/>
    </xf>
    <xf numFmtId="0" fontId="90" fillId="23" borderId="44" xfId="0" applyFont="1" applyFill="1" applyBorder="1" applyAlignment="1">
      <alignment horizontal="center" vertical="center"/>
    </xf>
    <xf numFmtId="0" fontId="93" fillId="0" borderId="14" xfId="0" applyFont="1" applyBorder="1" applyAlignment="1">
      <alignment horizontal="center" vertical="center"/>
    </xf>
    <xf numFmtId="0" fontId="89" fillId="0" borderId="0" xfId="0" applyFont="1" applyAlignment="1">
      <alignment horizontal="center" vertical="center"/>
    </xf>
    <xf numFmtId="0" fontId="63" fillId="15" borderId="15" xfId="0" applyFont="1" applyFill="1" applyBorder="1" applyAlignment="1">
      <alignment horizontal="center" vertical="center" wrapText="1"/>
    </xf>
    <xf numFmtId="0" fontId="63" fillId="15" borderId="7" xfId="0" applyFont="1" applyFill="1" applyBorder="1" applyAlignment="1">
      <alignment horizontal="center" vertical="center" wrapText="1"/>
    </xf>
    <xf numFmtId="0" fontId="63" fillId="15" borderId="7" xfId="0" applyFont="1" applyFill="1" applyBorder="1" applyAlignment="1">
      <alignment horizontal="center"/>
    </xf>
    <xf numFmtId="0" fontId="63" fillId="0" borderId="7" xfId="0" applyFont="1" applyBorder="1" applyAlignment="1">
      <alignment horizontal="center" vertical="center"/>
    </xf>
    <xf numFmtId="0" fontId="63" fillId="0" borderId="7" xfId="0" applyFont="1" applyBorder="1" applyAlignment="1">
      <alignment horizontal="center"/>
    </xf>
    <xf numFmtId="0" fontId="43" fillId="0" borderId="7" xfId="0" applyFont="1" applyBorder="1" applyAlignment="1">
      <alignment horizontal="center" vertical="center"/>
    </xf>
    <xf numFmtId="0" fontId="68" fillId="0" borderId="7" xfId="0" applyFont="1" applyBorder="1" applyAlignment="1">
      <alignment horizontal="center" vertical="center"/>
    </xf>
    <xf numFmtId="0" fontId="68" fillId="0" borderId="15" xfId="0" applyFont="1" applyBorder="1" applyAlignment="1">
      <alignment horizontal="center"/>
    </xf>
    <xf numFmtId="0" fontId="61" fillId="0" borderId="6" xfId="0" applyFont="1" applyBorder="1" applyAlignment="1">
      <alignment horizontal="center" vertical="center"/>
    </xf>
    <xf numFmtId="0" fontId="17" fillId="9" borderId="44" xfId="0" applyFont="1" applyFill="1" applyBorder="1" applyAlignment="1">
      <alignment horizontal="center" vertical="center" readingOrder="1"/>
    </xf>
    <xf numFmtId="0" fontId="40" fillId="8" borderId="44" xfId="0" applyFont="1" applyFill="1" applyBorder="1" applyAlignment="1">
      <alignment horizontal="left" readingOrder="1"/>
    </xf>
    <xf numFmtId="0" fontId="17" fillId="8" borderId="44" xfId="0" applyFont="1" applyFill="1" applyBorder="1" applyAlignment="1">
      <alignment horizontal="center" readingOrder="1"/>
    </xf>
    <xf numFmtId="0" fontId="55" fillId="9" borderId="44" xfId="0" applyFont="1" applyFill="1" applyBorder="1" applyAlignment="1">
      <alignment horizontal="center" readingOrder="1"/>
    </xf>
    <xf numFmtId="0" fontId="56" fillId="9" borderId="44" xfId="0" applyFont="1" applyFill="1" applyBorder="1" applyAlignment="1">
      <alignment horizontal="center" readingOrder="1"/>
    </xf>
    <xf numFmtId="0" fontId="52" fillId="8" borderId="44" xfId="0" applyFont="1" applyFill="1" applyBorder="1" applyAlignment="1">
      <alignment horizontal="left" vertical="center" readingOrder="1"/>
    </xf>
    <xf numFmtId="0" fontId="52" fillId="8" borderId="44" xfId="0" applyFont="1" applyFill="1" applyBorder="1" applyAlignment="1">
      <alignment horizontal="center" vertical="center" readingOrder="1"/>
    </xf>
    <xf numFmtId="0" fontId="95" fillId="0" borderId="14" xfId="0" applyFont="1" applyBorder="1" applyAlignment="1">
      <alignment horizontal="center" vertical="center"/>
    </xf>
    <xf numFmtId="0" fontId="96" fillId="0" borderId="15" xfId="0" applyFont="1" applyBorder="1" applyAlignment="1">
      <alignment horizontal="center" vertical="center"/>
    </xf>
    <xf numFmtId="0" fontId="83" fillId="23" borderId="44" xfId="0" applyFont="1" applyFill="1" applyBorder="1" applyAlignment="1">
      <alignment horizontal="center" vertical="center"/>
    </xf>
    <xf numFmtId="0" fontId="83" fillId="10" borderId="48" xfId="0" applyFont="1" applyFill="1" applyBorder="1" applyAlignment="1">
      <alignment horizontal="center" vertical="center"/>
    </xf>
    <xf numFmtId="0" fontId="98" fillId="2" borderId="36" xfId="0" applyFont="1" applyFill="1" applyBorder="1" applyAlignment="1">
      <alignment vertical="center"/>
    </xf>
    <xf numFmtId="0" fontId="99" fillId="35" borderId="36" xfId="0" applyFont="1" applyFill="1" applyBorder="1" applyAlignment="1">
      <alignment horizontal="center" vertical="center"/>
    </xf>
    <xf numFmtId="0" fontId="84" fillId="23" borderId="36" xfId="0" applyFont="1" applyFill="1" applyBorder="1" applyAlignment="1">
      <alignment horizontal="left" vertical="center"/>
    </xf>
    <xf numFmtId="0" fontId="99" fillId="23" borderId="36" xfId="0" applyFont="1" applyFill="1" applyBorder="1" applyAlignment="1">
      <alignment horizontal="center" vertical="center"/>
    </xf>
    <xf numFmtId="0" fontId="99" fillId="5" borderId="36" xfId="0" applyFont="1" applyFill="1" applyBorder="1" applyAlignment="1">
      <alignment horizontal="left" vertical="center"/>
    </xf>
    <xf numFmtId="0" fontId="98" fillId="5" borderId="36" xfId="0" applyFont="1" applyFill="1" applyBorder="1" applyAlignment="1">
      <alignment vertical="center"/>
    </xf>
    <xf numFmtId="0" fontId="99" fillId="22" borderId="36" xfId="0" applyFont="1" applyFill="1" applyBorder="1" applyAlignment="1">
      <alignment horizontal="left" vertical="center"/>
    </xf>
    <xf numFmtId="0" fontId="99" fillId="22" borderId="36" xfId="0" applyFont="1" applyFill="1" applyBorder="1" applyAlignment="1">
      <alignment horizontal="center" vertical="center"/>
    </xf>
    <xf numFmtId="0" fontId="98" fillId="36" borderId="36" xfId="0" applyFont="1" applyFill="1" applyBorder="1" applyAlignment="1">
      <alignment vertical="center"/>
    </xf>
    <xf numFmtId="0" fontId="84" fillId="36" borderId="36" xfId="0" applyFont="1" applyFill="1" applyBorder="1" applyAlignment="1">
      <alignment horizontal="center" vertical="center"/>
    </xf>
    <xf numFmtId="0" fontId="84" fillId="36" borderId="36" xfId="0" applyFont="1" applyFill="1" applyBorder="1" applyAlignment="1">
      <alignment horizontal="left" vertical="center"/>
    </xf>
    <xf numFmtId="0" fontId="98" fillId="3" borderId="36" xfId="0" applyFont="1" applyFill="1" applyBorder="1" applyAlignment="1">
      <alignment vertical="center"/>
    </xf>
    <xf numFmtId="0" fontId="99" fillId="3" borderId="36" xfId="0" applyFont="1" applyFill="1" applyBorder="1" applyAlignment="1">
      <alignment horizontal="center" vertical="center"/>
    </xf>
    <xf numFmtId="0" fontId="84" fillId="3" borderId="36" xfId="0" applyFont="1" applyFill="1" applyBorder="1" applyAlignment="1">
      <alignment horizontal="left" vertical="center"/>
    </xf>
    <xf numFmtId="0" fontId="43" fillId="3" borderId="36" xfId="0" applyFont="1" applyFill="1" applyBorder="1" applyAlignment="1">
      <alignment horizontal="center" vertical="center"/>
    </xf>
    <xf numFmtId="0" fontId="99" fillId="3" borderId="36" xfId="0" applyFont="1" applyFill="1" applyBorder="1" applyAlignment="1">
      <alignment horizontal="left" vertical="center"/>
    </xf>
    <xf numFmtId="0" fontId="33" fillId="2" borderId="36" xfId="0" applyFont="1" applyFill="1" applyBorder="1" applyAlignment="1">
      <alignment horizontal="center" vertical="center"/>
    </xf>
    <xf numFmtId="0" fontId="100" fillId="24" borderId="36" xfId="0" applyFont="1" applyFill="1" applyBorder="1" applyAlignment="1">
      <alignment horizontal="center" vertical="center"/>
    </xf>
    <xf numFmtId="0" fontId="32" fillId="35" borderId="36" xfId="0" applyFont="1" applyFill="1" applyBorder="1" applyAlignment="1">
      <alignment horizontal="center" vertical="center"/>
    </xf>
    <xf numFmtId="0" fontId="38" fillId="22" borderId="36" xfId="0" applyFont="1" applyFill="1" applyBorder="1" applyAlignment="1">
      <alignment horizontal="center" vertical="center"/>
    </xf>
    <xf numFmtId="0" fontId="101" fillId="0" borderId="15" xfId="0" applyFont="1" applyBorder="1" applyAlignment="1">
      <alignment horizontal="center" vertical="center"/>
    </xf>
    <xf numFmtId="0" fontId="0" fillId="0" borderId="0" xfId="0" applyAlignment="1">
      <alignment wrapText="1" readingOrder="1"/>
    </xf>
    <xf numFmtId="0" fontId="102" fillId="0" borderId="73" xfId="0" applyFont="1" applyBorder="1" applyAlignment="1">
      <alignment horizontal="center" vertical="center"/>
    </xf>
    <xf numFmtId="0" fontId="103" fillId="9" borderId="44" xfId="0" applyFont="1" applyFill="1" applyBorder="1" applyAlignment="1">
      <alignment horizontal="center" vertical="center" wrapText="1"/>
    </xf>
    <xf numFmtId="0" fontId="103" fillId="26" borderId="44" xfId="0" applyFont="1" applyFill="1" applyBorder="1" applyAlignment="1">
      <alignment horizontal="center" vertical="center" wrapText="1" readingOrder="1"/>
    </xf>
    <xf numFmtId="0" fontId="12" fillId="9" borderId="7" xfId="0" applyFont="1" applyFill="1" applyBorder="1" applyAlignment="1">
      <alignment horizontal="center" vertical="center" readingOrder="1"/>
    </xf>
    <xf numFmtId="0" fontId="12" fillId="8" borderId="44" xfId="0" applyFont="1" applyFill="1" applyBorder="1" applyAlignment="1">
      <alignment horizontal="center"/>
    </xf>
    <xf numFmtId="0" fontId="104" fillId="8" borderId="44" xfId="0" applyFont="1" applyFill="1" applyBorder="1" applyAlignment="1">
      <alignment horizontal="left" vertical="center"/>
    </xf>
    <xf numFmtId="0" fontId="104" fillId="8" borderId="44" xfId="0" applyFont="1" applyFill="1" applyBorder="1" applyAlignment="1">
      <alignment horizontal="center" vertical="center"/>
    </xf>
    <xf numFmtId="0" fontId="12" fillId="26" borderId="7" xfId="0" applyFont="1" applyFill="1" applyBorder="1" applyAlignment="1">
      <alignment horizontal="center" vertical="center" wrapText="1" readingOrder="1"/>
    </xf>
    <xf numFmtId="0" fontId="104" fillId="26" borderId="44" xfId="0" applyFont="1" applyFill="1" applyBorder="1" applyAlignment="1">
      <alignment horizontal="center" vertical="center" wrapText="1" readingOrder="1"/>
    </xf>
    <xf numFmtId="0" fontId="12" fillId="26" borderId="7" xfId="0" applyFont="1" applyFill="1" applyBorder="1" applyAlignment="1">
      <alignment horizontal="center" vertical="center" readingOrder="1"/>
    </xf>
    <xf numFmtId="0" fontId="104" fillId="26" borderId="44" xfId="0" applyFont="1" applyFill="1" applyBorder="1" applyAlignment="1">
      <alignment horizontal="left" vertical="center"/>
    </xf>
    <xf numFmtId="0" fontId="104" fillId="26" borderId="44" xfId="0" applyFont="1" applyFill="1" applyBorder="1" applyAlignment="1">
      <alignment horizontal="center" vertical="center"/>
    </xf>
    <xf numFmtId="0" fontId="105" fillId="0" borderId="7" xfId="0" applyFont="1" applyBorder="1" applyAlignment="1">
      <alignment horizontal="center" vertical="center"/>
    </xf>
    <xf numFmtId="0" fontId="105" fillId="0" borderId="0" xfId="0" applyFont="1" applyAlignment="1">
      <alignment horizontal="center" vertical="center"/>
    </xf>
    <xf numFmtId="0" fontId="0" fillId="0" borderId="7" xfId="0" applyBorder="1"/>
    <xf numFmtId="0" fontId="1" fillId="0" borderId="7" xfId="0" applyFont="1" applyBorder="1"/>
    <xf numFmtId="0" fontId="1" fillId="0" borderId="7" xfId="0" applyFont="1" applyBorder="1" applyAlignment="1">
      <alignment horizontal="center"/>
    </xf>
    <xf numFmtId="0" fontId="87" fillId="17" borderId="50" xfId="0" applyFont="1" applyFill="1" applyBorder="1" applyAlignment="1">
      <alignment horizontal="center" wrapText="1"/>
    </xf>
    <xf numFmtId="0" fontId="87" fillId="17" borderId="77" xfId="0" applyFont="1" applyFill="1" applyBorder="1" applyAlignment="1">
      <alignment horizontal="center" wrapText="1"/>
    </xf>
    <xf numFmtId="0" fontId="87" fillId="12" borderId="78" xfId="0" applyFont="1" applyFill="1" applyBorder="1" applyAlignment="1">
      <alignment horizontal="center"/>
    </xf>
    <xf numFmtId="0" fontId="87" fillId="12" borderId="79" xfId="0" applyFont="1" applyFill="1" applyBorder="1" applyAlignment="1">
      <alignment horizontal="center"/>
    </xf>
    <xf numFmtId="0" fontId="106" fillId="0" borderId="7" xfId="0" applyFont="1" applyBorder="1" applyAlignment="1">
      <alignment horizontal="center"/>
    </xf>
    <xf numFmtId="0" fontId="0" fillId="0" borderId="24" xfId="0" applyBorder="1"/>
    <xf numFmtId="0" fontId="1" fillId="0" borderId="24" xfId="0" applyFont="1" applyBorder="1"/>
    <xf numFmtId="0" fontId="87" fillId="12" borderId="80" xfId="0" applyFont="1" applyFill="1" applyBorder="1"/>
    <xf numFmtId="0" fontId="55" fillId="12" borderId="80" xfId="0" applyFont="1" applyFill="1" applyBorder="1"/>
    <xf numFmtId="0" fontId="87" fillId="17" borderId="81" xfId="0" applyFont="1" applyFill="1" applyBorder="1" applyAlignment="1">
      <alignment horizontal="center" wrapText="1"/>
    </xf>
    <xf numFmtId="0" fontId="0" fillId="12" borderId="7" xfId="0" applyFill="1" applyBorder="1" applyAlignment="1">
      <alignment horizontal="center"/>
    </xf>
    <xf numFmtId="0" fontId="0" fillId="33" borderId="24" xfId="0" applyFill="1" applyBorder="1"/>
    <xf numFmtId="0" fontId="0" fillId="0" borderId="7" xfId="0" applyBorder="1" applyAlignment="1">
      <alignment horizontal="center"/>
    </xf>
    <xf numFmtId="0" fontId="1" fillId="0" borderId="7" xfId="0" applyFont="1" applyBorder="1" applyAlignment="1">
      <alignment wrapText="1"/>
    </xf>
    <xf numFmtId="0" fontId="0" fillId="4" borderId="7" xfId="0" applyFill="1" applyBorder="1" applyAlignment="1">
      <alignment horizontal="center"/>
    </xf>
    <xf numFmtId="0" fontId="0" fillId="17" borderId="7" xfId="0" applyFill="1" applyBorder="1" applyAlignment="1">
      <alignment horizontal="center"/>
    </xf>
    <xf numFmtId="0" fontId="12" fillId="8" borderId="36" xfId="0" applyFont="1" applyFill="1" applyBorder="1" applyAlignment="1">
      <alignment horizontal="left" vertical="center"/>
    </xf>
    <xf numFmtId="0" fontId="12" fillId="8" borderId="36" xfId="0" applyFont="1" applyFill="1" applyBorder="1" applyAlignment="1">
      <alignment horizontal="center" vertical="center"/>
    </xf>
    <xf numFmtId="0" fontId="107" fillId="0" borderId="14" xfId="0" applyFont="1" applyBorder="1" applyAlignment="1">
      <alignment horizontal="center" vertical="center"/>
    </xf>
    <xf numFmtId="0" fontId="108" fillId="0" borderId="0" xfId="0" applyFont="1" applyAlignment="1">
      <alignment horizontal="center" vertical="center"/>
    </xf>
    <xf numFmtId="0" fontId="109" fillId="0" borderId="6" xfId="0" applyFont="1" applyBorder="1" applyAlignment="1">
      <alignment horizontal="center"/>
    </xf>
    <xf numFmtId="0" fontId="109" fillId="0" borderId="6" xfId="0" applyFont="1" applyBorder="1" applyAlignment="1">
      <alignment horizontal="center" vertical="center"/>
    </xf>
    <xf numFmtId="0" fontId="12" fillId="8" borderId="44" xfId="0" applyFont="1" applyFill="1" applyBorder="1" applyAlignment="1">
      <alignment horizontal="left" vertical="center"/>
    </xf>
    <xf numFmtId="0" fontId="104" fillId="26" borderId="44" xfId="0" applyFont="1" applyFill="1" applyBorder="1" applyAlignment="1">
      <alignment horizontal="left" vertical="center" wrapText="1"/>
    </xf>
    <xf numFmtId="0" fontId="110" fillId="0" borderId="6" xfId="0" applyFont="1" applyBorder="1" applyAlignment="1">
      <alignment horizontal="center" vertical="center"/>
    </xf>
    <xf numFmtId="0" fontId="97" fillId="0" borderId="12" xfId="0" applyFont="1" applyBorder="1" applyAlignment="1">
      <alignment horizontal="center" vertical="center"/>
    </xf>
    <xf numFmtId="0" fontId="39" fillId="5" borderId="44" xfId="0" applyFont="1" applyFill="1" applyBorder="1" applyAlignment="1">
      <alignment horizontal="center" vertical="center"/>
    </xf>
    <xf numFmtId="0" fontId="11" fillId="3" borderId="36" xfId="0" applyFont="1" applyFill="1" applyBorder="1" applyAlignment="1">
      <alignment horizontal="left" vertical="center"/>
    </xf>
    <xf numFmtId="0" fontId="12" fillId="3" borderId="36" xfId="0" applyFont="1" applyFill="1" applyBorder="1" applyAlignment="1">
      <alignment horizontal="center" vertical="center"/>
    </xf>
    <xf numFmtId="0" fontId="84" fillId="17" borderId="36" xfId="0" applyFont="1" applyFill="1" applyBorder="1" applyAlignment="1">
      <alignment horizontal="left" vertical="center"/>
    </xf>
    <xf numFmtId="0" fontId="84" fillId="17" borderId="36" xfId="0" applyFont="1" applyFill="1" applyBorder="1" applyAlignment="1">
      <alignment horizontal="center" vertical="center"/>
    </xf>
    <xf numFmtId="0" fontId="84" fillId="3" borderId="36" xfId="0" applyFont="1" applyFill="1" applyBorder="1" applyAlignment="1">
      <alignment horizontal="center" vertical="center"/>
    </xf>
    <xf numFmtId="0" fontId="84" fillId="35" borderId="36" xfId="0" applyFont="1" applyFill="1" applyBorder="1" applyAlignment="1">
      <alignment horizontal="center" vertical="center"/>
    </xf>
    <xf numFmtId="0" fontId="98" fillId="17" borderId="36" xfId="0" applyFont="1" applyFill="1" applyBorder="1" applyAlignment="1">
      <alignment vertical="center"/>
    </xf>
    <xf numFmtId="0" fontId="43" fillId="17" borderId="36" xfId="0" applyFont="1" applyFill="1" applyBorder="1" applyAlignment="1">
      <alignment horizontal="center" vertical="center"/>
    </xf>
    <xf numFmtId="0" fontId="111" fillId="23" borderId="44" xfId="0" applyFont="1" applyFill="1" applyBorder="1" applyAlignment="1">
      <alignment horizontal="center" vertical="center"/>
    </xf>
    <xf numFmtId="0" fontId="38" fillId="22" borderId="0" xfId="0" applyFont="1" applyFill="1" applyAlignment="1">
      <alignment horizontal="center" vertical="center"/>
    </xf>
    <xf numFmtId="0" fontId="39" fillId="4" borderId="36" xfId="0" applyFont="1" applyFill="1" applyBorder="1" applyAlignment="1">
      <alignment horizontal="center" vertical="center"/>
    </xf>
    <xf numFmtId="0" fontId="27" fillId="0" borderId="84" xfId="0" applyFont="1" applyBorder="1" applyAlignment="1">
      <alignment horizontal="center" vertical="center"/>
    </xf>
    <xf numFmtId="0" fontId="39" fillId="9" borderId="7" xfId="0" applyFont="1" applyFill="1" applyBorder="1" applyAlignment="1">
      <alignment horizontal="center" vertical="center"/>
    </xf>
    <xf numFmtId="0" fontId="112" fillId="7" borderId="5" xfId="0" applyFont="1" applyFill="1" applyBorder="1" applyAlignment="1">
      <alignment horizontal="center" vertical="center" wrapText="1"/>
    </xf>
    <xf numFmtId="0" fontId="102" fillId="0" borderId="6" xfId="0" applyFont="1" applyBorder="1" applyAlignment="1">
      <alignment horizontal="center" vertical="center"/>
    </xf>
    <xf numFmtId="0" fontId="99" fillId="17" borderId="36" xfId="0" applyFont="1" applyFill="1" applyBorder="1" applyAlignment="1">
      <alignment horizontal="center" vertical="center"/>
    </xf>
    <xf numFmtId="0" fontId="44" fillId="0" borderId="15" xfId="0" applyFont="1" applyBorder="1" applyAlignment="1">
      <alignment horizontal="center" vertical="center"/>
    </xf>
    <xf numFmtId="0" fontId="113" fillId="0" borderId="14" xfId="0" applyFont="1" applyBorder="1" applyAlignment="1">
      <alignment horizontal="center" vertical="center"/>
    </xf>
    <xf numFmtId="0" fontId="32" fillId="22" borderId="44" xfId="0" applyFont="1" applyFill="1" applyBorder="1" applyAlignment="1">
      <alignment horizontal="center" vertical="center"/>
    </xf>
    <xf numFmtId="0" fontId="46" fillId="6" borderId="83" xfId="0" applyFont="1" applyFill="1" applyBorder="1" applyAlignment="1">
      <alignment horizontal="center" vertical="center" wrapText="1"/>
    </xf>
    <xf numFmtId="0" fontId="46" fillId="6" borderId="0" xfId="0" applyFont="1" applyFill="1" applyAlignment="1">
      <alignment horizontal="center" vertical="center" wrapText="1"/>
    </xf>
    <xf numFmtId="0" fontId="103" fillId="17" borderId="44" xfId="0" applyFont="1" applyFill="1" applyBorder="1" applyAlignment="1">
      <alignment horizontal="center" vertical="center" wrapText="1"/>
    </xf>
    <xf numFmtId="0" fontId="99" fillId="23" borderId="33" xfId="0" applyFont="1" applyFill="1" applyBorder="1" applyAlignment="1">
      <alignment horizontal="center" vertical="center"/>
    </xf>
    <xf numFmtId="0" fontId="114" fillId="10" borderId="44" xfId="0" applyFont="1" applyFill="1" applyBorder="1" applyAlignment="1">
      <alignment horizontal="center" vertical="center"/>
    </xf>
    <xf numFmtId="0" fontId="50" fillId="3" borderId="36" xfId="0" applyFont="1" applyFill="1" applyBorder="1" applyAlignment="1">
      <alignment horizontal="center" vertical="center"/>
    </xf>
    <xf numFmtId="0" fontId="50" fillId="12" borderId="7" xfId="0" applyFont="1" applyFill="1" applyBorder="1" applyAlignment="1">
      <alignment horizontal="center" vertical="center" wrapText="1"/>
    </xf>
    <xf numFmtId="0" fontId="42" fillId="12" borderId="7" xfId="0" applyFont="1" applyFill="1" applyBorder="1" applyAlignment="1">
      <alignment horizontal="center" vertical="center"/>
    </xf>
    <xf numFmtId="0" fontId="17" fillId="8" borderId="36" xfId="0" applyFont="1" applyFill="1" applyBorder="1" applyAlignment="1">
      <alignment horizontal="left" vertical="center"/>
    </xf>
    <xf numFmtId="0" fontId="52" fillId="8" borderId="36" xfId="0" applyFont="1" applyFill="1" applyBorder="1" applyAlignment="1">
      <alignment horizontal="left" vertical="center"/>
    </xf>
    <xf numFmtId="0" fontId="80" fillId="8" borderId="36" xfId="0" applyFont="1" applyFill="1" applyBorder="1" applyAlignment="1">
      <alignment horizontal="left" vertical="center"/>
    </xf>
    <xf numFmtId="0" fontId="115" fillId="0" borderId="15" xfId="0" applyFont="1" applyBorder="1" applyAlignment="1">
      <alignment horizontal="center" vertical="center"/>
    </xf>
    <xf numFmtId="0" fontId="65" fillId="10" borderId="76" xfId="0" applyFont="1" applyFill="1" applyBorder="1" applyAlignment="1">
      <alignment horizontal="center" vertical="center"/>
    </xf>
    <xf numFmtId="0" fontId="99" fillId="5" borderId="36" xfId="0" applyFont="1" applyFill="1" applyBorder="1" applyAlignment="1">
      <alignment vertical="center"/>
    </xf>
    <xf numFmtId="0" fontId="99" fillId="3" borderId="36" xfId="0" applyFont="1" applyFill="1" applyBorder="1" applyAlignment="1">
      <alignment vertical="center"/>
    </xf>
    <xf numFmtId="0" fontId="32" fillId="3" borderId="36" xfId="0" applyFont="1" applyFill="1" applyBorder="1" applyAlignment="1">
      <alignment horizontal="center" vertical="center"/>
    </xf>
    <xf numFmtId="0" fontId="84" fillId="5" borderId="36" xfId="0" applyFont="1" applyFill="1" applyBorder="1" applyAlignment="1">
      <alignment horizontal="left" vertical="center"/>
    </xf>
    <xf numFmtId="0" fontId="38" fillId="3" borderId="36" xfId="0" applyFont="1" applyFill="1" applyBorder="1" applyAlignment="1">
      <alignment horizontal="center" vertical="center"/>
    </xf>
    <xf numFmtId="0" fontId="98" fillId="23" borderId="36" xfId="0" applyFont="1" applyFill="1" applyBorder="1" applyAlignment="1">
      <alignment horizontal="center" vertical="center"/>
    </xf>
    <xf numFmtId="0" fontId="98" fillId="17" borderId="36" xfId="0" applyFont="1" applyFill="1" applyBorder="1" applyAlignment="1">
      <alignment horizontal="center" vertical="center"/>
    </xf>
    <xf numFmtId="0" fontId="98" fillId="36" borderId="36" xfId="0" applyFont="1" applyFill="1" applyBorder="1" applyAlignment="1">
      <alignment horizontal="center" vertical="center"/>
    </xf>
    <xf numFmtId="0" fontId="98" fillId="3" borderId="36" xfId="0" applyFont="1" applyFill="1" applyBorder="1" applyAlignment="1">
      <alignment horizontal="center" vertical="center"/>
    </xf>
    <xf numFmtId="0" fontId="69" fillId="0" borderId="7" xfId="0" applyFont="1" applyBorder="1" applyAlignment="1">
      <alignment horizontal="center" vertical="center"/>
    </xf>
    <xf numFmtId="0" fontId="116" fillId="0" borderId="0" xfId="0" applyFont="1" applyAlignment="1">
      <alignment horizontal="center" vertical="center"/>
    </xf>
    <xf numFmtId="0" fontId="117" fillId="15" borderId="7" xfId="0" applyFont="1" applyFill="1" applyBorder="1" applyAlignment="1">
      <alignment horizontal="center" vertical="center"/>
    </xf>
    <xf numFmtId="0" fontId="90" fillId="23" borderId="86" xfId="0" applyFont="1" applyFill="1" applyBorder="1" applyAlignment="1">
      <alignment horizontal="center" vertical="center"/>
    </xf>
    <xf numFmtId="0" fontId="94" fillId="0" borderId="0" xfId="0" applyFont="1" applyAlignment="1">
      <alignment horizontal="center" vertical="center"/>
    </xf>
    <xf numFmtId="0" fontId="11" fillId="23" borderId="36" xfId="0" applyFont="1" applyFill="1" applyBorder="1" applyAlignment="1">
      <alignment horizontal="left" vertical="center"/>
    </xf>
    <xf numFmtId="0" fontId="118" fillId="3" borderId="36" xfId="0" applyFont="1" applyFill="1" applyBorder="1" applyAlignment="1">
      <alignment vertical="center"/>
    </xf>
    <xf numFmtId="0" fontId="12" fillId="3" borderId="36" xfId="0" applyFont="1" applyFill="1" applyBorder="1" applyAlignment="1">
      <alignment horizontal="left" vertical="center"/>
    </xf>
    <xf numFmtId="0" fontId="99" fillId="5" borderId="67" xfId="0" applyFont="1" applyFill="1" applyBorder="1" applyAlignment="1">
      <alignment horizontal="center" vertical="center"/>
    </xf>
    <xf numFmtId="0" fontId="99" fillId="5" borderId="0" xfId="0" applyFont="1" applyFill="1" applyAlignment="1">
      <alignment horizontal="center" vertical="center"/>
    </xf>
    <xf numFmtId="1" fontId="115" fillId="0" borderId="14" xfId="0" applyNumberFormat="1" applyFont="1" applyBorder="1" applyAlignment="1">
      <alignment horizontal="center" vertical="center"/>
    </xf>
    <xf numFmtId="1" fontId="70" fillId="0" borderId="87" xfId="0" applyNumberFormat="1" applyFont="1" applyBorder="1" applyAlignment="1">
      <alignment horizontal="center" vertical="center"/>
    </xf>
    <xf numFmtId="1" fontId="74" fillId="0" borderId="0" xfId="0" applyNumberFormat="1" applyFont="1" applyAlignment="1">
      <alignment horizontal="center" vertical="center"/>
    </xf>
    <xf numFmtId="0" fontId="103" fillId="39" borderId="44" xfId="0" applyFont="1" applyFill="1" applyBorder="1" applyAlignment="1">
      <alignment horizontal="center" vertical="center" wrapText="1"/>
    </xf>
    <xf numFmtId="0" fontId="83" fillId="9" borderId="44" xfId="0" applyFont="1" applyFill="1" applyBorder="1" applyAlignment="1">
      <alignment horizontal="center" vertical="center"/>
    </xf>
    <xf numFmtId="0" fontId="11" fillId="23" borderId="36" xfId="0" applyFont="1" applyFill="1" applyBorder="1" applyAlignment="1">
      <alignment horizontal="center" vertical="center"/>
    </xf>
    <xf numFmtId="0" fontId="42" fillId="0" borderId="12" xfId="0" applyFont="1" applyBorder="1" applyAlignment="1">
      <alignment horizontal="center" vertical="center"/>
    </xf>
    <xf numFmtId="0" fontId="42" fillId="0" borderId="17" xfId="0" applyFont="1" applyBorder="1" applyAlignment="1">
      <alignment horizontal="center" vertical="center"/>
    </xf>
    <xf numFmtId="0" fontId="42" fillId="0" borderId="18" xfId="0" applyFont="1" applyBorder="1" applyAlignment="1">
      <alignment horizontal="center" vertical="center"/>
    </xf>
    <xf numFmtId="0" fontId="99" fillId="41" borderId="36" xfId="0" applyFont="1" applyFill="1" applyBorder="1" applyAlignment="1">
      <alignment horizontal="center" vertical="center"/>
    </xf>
    <xf numFmtId="0" fontId="120" fillId="2" borderId="36" xfId="0" applyFont="1" applyFill="1" applyBorder="1" applyAlignment="1">
      <alignment horizontal="center" vertical="center"/>
    </xf>
    <xf numFmtId="0" fontId="32" fillId="2" borderId="36" xfId="0" applyFont="1" applyFill="1" applyBorder="1" applyAlignment="1">
      <alignment horizontal="center" vertical="center"/>
    </xf>
    <xf numFmtId="0" fontId="100" fillId="24" borderId="33" xfId="0" applyFont="1" applyFill="1" applyBorder="1" applyAlignment="1">
      <alignment horizontal="center" vertical="center"/>
    </xf>
    <xf numFmtId="0" fontId="100" fillId="24" borderId="70" xfId="0" applyFont="1" applyFill="1" applyBorder="1" applyAlignment="1">
      <alignment horizontal="center" vertical="center"/>
    </xf>
    <xf numFmtId="0" fontId="120" fillId="41" borderId="36" xfId="0" applyFont="1" applyFill="1" applyBorder="1" applyAlignment="1">
      <alignment horizontal="center" vertical="center"/>
    </xf>
    <xf numFmtId="0" fontId="32" fillId="41" borderId="36" xfId="0" applyFont="1" applyFill="1" applyBorder="1" applyAlignment="1">
      <alignment horizontal="center" vertical="center"/>
    </xf>
    <xf numFmtId="0" fontId="120" fillId="35" borderId="36" xfId="0" applyFont="1" applyFill="1" applyBorder="1" applyAlignment="1">
      <alignment horizontal="center" vertical="center"/>
    </xf>
    <xf numFmtId="0" fontId="33" fillId="35" borderId="36" xfId="0" applyFont="1" applyFill="1" applyBorder="1" applyAlignment="1">
      <alignment horizontal="center" vertical="center"/>
    </xf>
    <xf numFmtId="0" fontId="33" fillId="41" borderId="36" xfId="0" applyFont="1" applyFill="1" applyBorder="1" applyAlignment="1">
      <alignment horizontal="center" vertical="center"/>
    </xf>
    <xf numFmtId="0" fontId="123" fillId="23" borderId="36" xfId="0" applyFont="1" applyFill="1" applyBorder="1" applyAlignment="1">
      <alignment horizontal="center" vertical="center"/>
    </xf>
    <xf numFmtId="0" fontId="13" fillId="23" borderId="36" xfId="0" applyFont="1" applyFill="1" applyBorder="1" applyAlignment="1">
      <alignment horizontal="center" vertical="center"/>
    </xf>
    <xf numFmtId="0" fontId="13" fillId="23" borderId="33" xfId="0" applyFont="1" applyFill="1" applyBorder="1" applyAlignment="1">
      <alignment horizontal="center" vertical="center"/>
    </xf>
    <xf numFmtId="0" fontId="49" fillId="5" borderId="36" xfId="0" applyFont="1" applyFill="1" applyBorder="1" applyAlignment="1">
      <alignment horizontal="center" vertical="center"/>
    </xf>
    <xf numFmtId="0" fontId="122" fillId="5" borderId="36" xfId="0" applyFont="1" applyFill="1" applyBorder="1" applyAlignment="1">
      <alignment horizontal="center" vertical="center"/>
    </xf>
    <xf numFmtId="0" fontId="121" fillId="5" borderId="36" xfId="0" applyFont="1" applyFill="1" applyBorder="1" applyAlignment="1">
      <alignment horizontal="center" vertical="center"/>
    </xf>
    <xf numFmtId="0" fontId="45" fillId="5" borderId="36" xfId="0" applyFont="1" applyFill="1" applyBorder="1" applyAlignment="1">
      <alignment horizontal="center" vertical="center"/>
    </xf>
    <xf numFmtId="0" fontId="122" fillId="5" borderId="33" xfId="0" applyFont="1" applyFill="1" applyBorder="1" applyAlignment="1">
      <alignment horizontal="center" vertical="center"/>
    </xf>
    <xf numFmtId="0" fontId="32" fillId="22" borderId="36" xfId="0" applyFont="1" applyFill="1" applyBorder="1" applyAlignment="1">
      <alignment horizontal="center" vertical="center"/>
    </xf>
    <xf numFmtId="0" fontId="120" fillId="17" borderId="36" xfId="0" applyFont="1" applyFill="1" applyBorder="1" applyAlignment="1">
      <alignment horizontal="center" vertical="center"/>
    </xf>
    <xf numFmtId="0" fontId="33" fillId="17" borderId="36" xfId="0" applyFont="1" applyFill="1" applyBorder="1" applyAlignment="1">
      <alignment horizontal="center" vertical="center"/>
    </xf>
    <xf numFmtId="0" fontId="42" fillId="22" borderId="44" xfId="0" applyFont="1" applyFill="1" applyBorder="1" applyAlignment="1">
      <alignment horizontal="left" vertical="top"/>
    </xf>
    <xf numFmtId="0" fontId="97" fillId="28" borderId="44" xfId="0" applyFont="1" applyFill="1" applyBorder="1" applyAlignment="1">
      <alignment horizontal="left" vertical="center"/>
    </xf>
    <xf numFmtId="20" fontId="28" fillId="0" borderId="44" xfId="0" applyNumberFormat="1" applyFont="1" applyBorder="1" applyAlignment="1">
      <alignment horizontal="center" vertical="center"/>
    </xf>
    <xf numFmtId="0" fontId="99" fillId="8" borderId="44" xfId="0" applyFont="1" applyFill="1" applyBorder="1" applyAlignment="1">
      <alignment horizontal="left" vertical="center"/>
    </xf>
    <xf numFmtId="0" fontId="84" fillId="8" borderId="44" xfId="0" applyFont="1" applyFill="1" applyBorder="1" applyAlignment="1">
      <alignment horizontal="left" vertical="center"/>
    </xf>
    <xf numFmtId="0" fontId="99" fillId="8" borderId="36" xfId="0" applyFont="1" applyFill="1" applyBorder="1" applyAlignment="1">
      <alignment horizontal="left" vertical="center"/>
    </xf>
    <xf numFmtId="0" fontId="84" fillId="26" borderId="44" xfId="0" applyFont="1" applyFill="1" applyBorder="1" applyAlignment="1">
      <alignment horizontal="left" vertical="center" wrapText="1"/>
    </xf>
    <xf numFmtId="0" fontId="84" fillId="26" borderId="44" xfId="0" applyFont="1" applyFill="1" applyBorder="1" applyAlignment="1">
      <alignment horizontal="left" vertical="center"/>
    </xf>
    <xf numFmtId="0" fontId="99" fillId="8" borderId="44" xfId="0" applyFont="1" applyFill="1" applyBorder="1" applyAlignment="1">
      <alignment horizontal="center" vertical="center"/>
    </xf>
    <xf numFmtId="0" fontId="84" fillId="8" borderId="44" xfId="0" applyFont="1" applyFill="1" applyBorder="1" applyAlignment="1">
      <alignment horizontal="center" vertical="center"/>
    </xf>
    <xf numFmtId="0" fontId="84" fillId="26" borderId="44" xfId="0" applyFont="1" applyFill="1" applyBorder="1" applyAlignment="1">
      <alignment horizontal="center" vertical="center" wrapText="1"/>
    </xf>
    <xf numFmtId="0" fontId="84" fillId="26" borderId="44" xfId="0" applyFont="1" applyFill="1" applyBorder="1" applyAlignment="1">
      <alignment horizontal="center" vertical="center"/>
    </xf>
    <xf numFmtId="0" fontId="84" fillId="12" borderId="30" xfId="0" applyFont="1" applyFill="1" applyBorder="1" applyAlignment="1">
      <alignment horizontal="left" vertical="center"/>
    </xf>
    <xf numFmtId="0" fontId="84" fillId="12" borderId="30" xfId="0" applyFont="1" applyFill="1" applyBorder="1" applyAlignment="1">
      <alignment horizontal="center" vertical="center"/>
    </xf>
    <xf numFmtId="0" fontId="28" fillId="10" borderId="44" xfId="0" applyFont="1" applyFill="1" applyBorder="1" applyAlignment="1">
      <alignment horizontal="center" vertical="center"/>
    </xf>
    <xf numFmtId="0" fontId="28" fillId="3" borderId="44" xfId="0" applyFont="1" applyFill="1" applyBorder="1" applyAlignment="1">
      <alignment horizontal="center" vertical="center"/>
    </xf>
    <xf numFmtId="0" fontId="28" fillId="12" borderId="49" xfId="0" applyFont="1" applyFill="1" applyBorder="1" applyAlignment="1">
      <alignment horizontal="center" vertical="center"/>
    </xf>
    <xf numFmtId="0" fontId="28" fillId="34" borderId="44" xfId="0" applyFont="1" applyFill="1" applyBorder="1" applyAlignment="1">
      <alignment horizontal="center" vertical="center"/>
    </xf>
    <xf numFmtId="0" fontId="28" fillId="40" borderId="44" xfId="0" applyFont="1" applyFill="1" applyBorder="1" applyAlignment="1">
      <alignment horizontal="center" vertical="center"/>
    </xf>
    <xf numFmtId="0" fontId="84" fillId="2" borderId="36" xfId="0" applyFont="1" applyFill="1" applyBorder="1" applyAlignment="1">
      <alignment horizontal="left" vertical="center"/>
    </xf>
    <xf numFmtId="0" fontId="98" fillId="41" borderId="36" xfId="0" applyFont="1" applyFill="1" applyBorder="1" applyAlignment="1">
      <alignment vertical="center"/>
    </xf>
    <xf numFmtId="0" fontId="84" fillId="41" borderId="36" xfId="0" applyFont="1" applyFill="1" applyBorder="1" applyAlignment="1">
      <alignment horizontal="left" vertical="center"/>
    </xf>
    <xf numFmtId="0" fontId="98" fillId="2" borderId="36" xfId="0" applyFont="1" applyFill="1" applyBorder="1" applyAlignment="1">
      <alignment horizontal="center" vertical="center"/>
    </xf>
    <xf numFmtId="0" fontId="99" fillId="2" borderId="36" xfId="0" applyFont="1" applyFill="1" applyBorder="1" applyAlignment="1">
      <alignment horizontal="center" vertical="center"/>
    </xf>
    <xf numFmtId="0" fontId="127" fillId="24" borderId="36" xfId="0" applyFont="1" applyFill="1" applyBorder="1" applyAlignment="1">
      <alignment horizontal="center" vertical="center"/>
    </xf>
    <xf numFmtId="0" fontId="127" fillId="24" borderId="33" xfId="0" applyFont="1" applyFill="1" applyBorder="1" applyAlignment="1">
      <alignment horizontal="center" vertical="center"/>
    </xf>
    <xf numFmtId="0" fontId="127" fillId="24" borderId="0" xfId="0" applyFont="1" applyFill="1" applyAlignment="1">
      <alignment horizontal="center" vertical="center"/>
    </xf>
    <xf numFmtId="0" fontId="127" fillId="24" borderId="70" xfId="0" applyFont="1" applyFill="1" applyBorder="1" applyAlignment="1">
      <alignment horizontal="center" vertical="center"/>
    </xf>
    <xf numFmtId="0" fontId="117" fillId="24" borderId="36" xfId="0" applyFont="1" applyFill="1" applyBorder="1" applyAlignment="1">
      <alignment horizontal="center" vertical="center"/>
    </xf>
    <xf numFmtId="0" fontId="98" fillId="41" borderId="36" xfId="0" applyFont="1" applyFill="1" applyBorder="1" applyAlignment="1">
      <alignment horizontal="center" vertical="center"/>
    </xf>
    <xf numFmtId="0" fontId="98" fillId="35" borderId="36" xfId="0" applyFont="1" applyFill="1" applyBorder="1" applyAlignment="1">
      <alignment horizontal="center" vertical="center"/>
    </xf>
    <xf numFmtId="0" fontId="84" fillId="41" borderId="36" xfId="0" applyFont="1" applyFill="1" applyBorder="1" applyAlignment="1">
      <alignment horizontal="center" vertical="center"/>
    </xf>
    <xf numFmtId="0" fontId="99" fillId="22" borderId="0" xfId="0" applyFont="1" applyFill="1" applyAlignment="1">
      <alignment horizontal="center" vertical="center"/>
    </xf>
    <xf numFmtId="0" fontId="99" fillId="8" borderId="44" xfId="0" applyFont="1" applyFill="1" applyBorder="1" applyAlignment="1">
      <alignment horizontal="center"/>
    </xf>
    <xf numFmtId="0" fontId="99" fillId="8" borderId="36" xfId="0" applyFont="1" applyFill="1" applyBorder="1" applyAlignment="1">
      <alignment horizontal="center" vertical="center"/>
    </xf>
    <xf numFmtId="0" fontId="128" fillId="2" borderId="36" xfId="0" applyFont="1" applyFill="1" applyBorder="1" applyAlignment="1">
      <alignment horizontal="center" vertical="center"/>
    </xf>
    <xf numFmtId="0" fontId="130" fillId="28" borderId="44" xfId="0" applyFont="1" applyFill="1" applyBorder="1" applyAlignment="1">
      <alignment horizontal="center" vertical="center"/>
    </xf>
    <xf numFmtId="0" fontId="39" fillId="30" borderId="44" xfId="0" applyFont="1" applyFill="1" applyBorder="1" applyAlignment="1">
      <alignment horizontal="center" vertical="center"/>
    </xf>
    <xf numFmtId="0" fontId="129" fillId="23" borderId="44" xfId="0" applyFont="1" applyFill="1" applyBorder="1" applyAlignment="1">
      <alignment horizontal="center" vertical="center"/>
    </xf>
    <xf numFmtId="0" fontId="99" fillId="5" borderId="44" xfId="0" applyFont="1" applyFill="1" applyBorder="1" applyAlignment="1">
      <alignment horizontal="center" vertical="center"/>
    </xf>
    <xf numFmtId="0" fontId="114" fillId="23" borderId="44" xfId="0" applyFont="1" applyFill="1" applyBorder="1" applyAlignment="1">
      <alignment horizontal="center" vertical="center"/>
    </xf>
    <xf numFmtId="0" fontId="127" fillId="43" borderId="36" xfId="0" applyFont="1" applyFill="1" applyBorder="1" applyAlignment="1">
      <alignment horizontal="left" vertical="center"/>
    </xf>
    <xf numFmtId="0" fontId="127" fillId="43" borderId="33" xfId="0" applyFont="1" applyFill="1" applyBorder="1" applyAlignment="1">
      <alignment horizontal="left" vertical="center"/>
    </xf>
    <xf numFmtId="0" fontId="99" fillId="44" borderId="36" xfId="0" applyFont="1" applyFill="1" applyBorder="1" applyAlignment="1">
      <alignment vertical="center"/>
    </xf>
    <xf numFmtId="0" fontId="98" fillId="44" borderId="36" xfId="0" applyFont="1" applyFill="1" applyBorder="1" applyAlignment="1">
      <alignment vertical="center"/>
    </xf>
    <xf numFmtId="0" fontId="84" fillId="45" borderId="36" xfId="0" applyFont="1" applyFill="1" applyBorder="1" applyAlignment="1">
      <alignment horizontal="left" vertical="center"/>
    </xf>
    <xf numFmtId="0" fontId="99" fillId="45" borderId="36" xfId="0" applyFont="1" applyFill="1" applyBorder="1" applyAlignment="1">
      <alignment horizontal="left" vertical="center"/>
    </xf>
    <xf numFmtId="0" fontId="98" fillId="45" borderId="36" xfId="0" applyFont="1" applyFill="1" applyBorder="1" applyAlignment="1">
      <alignment vertical="center"/>
    </xf>
    <xf numFmtId="0" fontId="126" fillId="10" borderId="44" xfId="0" applyFont="1" applyFill="1" applyBorder="1" applyAlignment="1">
      <alignment horizontal="center" vertical="center"/>
    </xf>
    <xf numFmtId="0" fontId="116" fillId="10" borderId="0" xfId="0" applyFont="1" applyFill="1" applyAlignment="1">
      <alignment horizontal="center" vertical="center"/>
    </xf>
    <xf numFmtId="0" fontId="116" fillId="12" borderId="0" xfId="0" applyFont="1" applyFill="1" applyAlignment="1">
      <alignment horizontal="center" vertical="center"/>
    </xf>
    <xf numFmtId="0" fontId="69" fillId="42" borderId="36" xfId="0" applyFont="1" applyFill="1" applyBorder="1" applyAlignment="1">
      <alignment horizontal="center" vertical="center"/>
    </xf>
    <xf numFmtId="0" fontId="28" fillId="42" borderId="36" xfId="0" applyFont="1" applyFill="1" applyBorder="1" applyAlignment="1">
      <alignment horizontal="center" vertical="center"/>
    </xf>
    <xf numFmtId="0" fontId="69" fillId="17" borderId="36" xfId="0" applyFont="1" applyFill="1" applyBorder="1" applyAlignment="1">
      <alignment horizontal="center" vertical="center"/>
    </xf>
    <xf numFmtId="0" fontId="117" fillId="15" borderId="82" xfId="0" applyFont="1" applyFill="1" applyBorder="1" applyAlignment="1">
      <alignment horizontal="center" vertical="center"/>
    </xf>
    <xf numFmtId="0" fontId="117" fillId="0" borderId="36" xfId="0" applyFont="1" applyBorder="1" applyAlignment="1">
      <alignment horizontal="center" vertical="center"/>
    </xf>
    <xf numFmtId="0" fontId="18" fillId="7" borderId="20" xfId="0" applyFont="1" applyFill="1" applyBorder="1" applyAlignment="1">
      <alignment horizontal="center" vertical="center" wrapText="1"/>
    </xf>
    <xf numFmtId="0" fontId="18" fillId="7" borderId="22" xfId="0" applyFont="1" applyFill="1" applyBorder="1" applyAlignment="1">
      <alignment horizontal="center" vertical="center" wrapText="1"/>
    </xf>
    <xf numFmtId="0" fontId="65" fillId="9" borderId="76" xfId="0" applyFont="1" applyFill="1" applyBorder="1" applyAlignment="1">
      <alignment horizontal="center" vertical="center"/>
    </xf>
    <xf numFmtId="0" fontId="39" fillId="5" borderId="36" xfId="0" applyFont="1" applyFill="1" applyBorder="1" applyAlignment="1">
      <alignment horizontal="center" vertical="center"/>
    </xf>
    <xf numFmtId="0" fontId="126" fillId="12" borderId="36" xfId="0" applyFont="1" applyFill="1" applyBorder="1" applyAlignment="1">
      <alignment horizontal="left" vertical="center"/>
    </xf>
    <xf numFmtId="0" fontId="50" fillId="12" borderId="36" xfId="0" applyFont="1" applyFill="1" applyBorder="1" applyAlignment="1">
      <alignment horizontal="left" vertical="center"/>
    </xf>
    <xf numFmtId="0" fontId="50" fillId="46" borderId="36" xfId="0" applyFont="1" applyFill="1" applyBorder="1" applyAlignment="1">
      <alignment horizontal="left" vertical="center"/>
    </xf>
    <xf numFmtId="0" fontId="132" fillId="46" borderId="36" xfId="0" applyFont="1" applyFill="1" applyBorder="1" applyAlignment="1">
      <alignment vertical="center"/>
    </xf>
    <xf numFmtId="0" fontId="99" fillId="3" borderId="44" xfId="0" applyFont="1" applyFill="1" applyBorder="1" applyAlignment="1">
      <alignment horizontal="center" vertical="center"/>
    </xf>
    <xf numFmtId="0" fontId="39" fillId="3" borderId="36" xfId="0" applyFont="1" applyFill="1" applyBorder="1" applyAlignment="1">
      <alignment horizontal="center" vertical="center"/>
    </xf>
    <xf numFmtId="0" fontId="28" fillId="10" borderId="0" xfId="0" applyFont="1" applyFill="1" applyAlignment="1">
      <alignment horizontal="center" vertical="center"/>
    </xf>
    <xf numFmtId="0" fontId="114" fillId="9" borderId="44" xfId="0" applyFont="1" applyFill="1" applyBorder="1" applyAlignment="1">
      <alignment horizontal="center" vertical="center"/>
    </xf>
    <xf numFmtId="0" fontId="128" fillId="3" borderId="36" xfId="0" applyFont="1" applyFill="1" applyBorder="1" applyAlignment="1">
      <alignment horizontal="center" vertical="center"/>
    </xf>
    <xf numFmtId="0" fontId="39" fillId="3" borderId="44" xfId="0" applyFont="1" applyFill="1" applyBorder="1" applyAlignment="1">
      <alignment horizontal="center" vertical="center"/>
    </xf>
    <xf numFmtId="0" fontId="11" fillId="23" borderId="7" xfId="0" applyFont="1" applyFill="1" applyBorder="1" applyAlignment="1">
      <alignment horizontal="left" vertical="center"/>
    </xf>
    <xf numFmtId="0" fontId="84" fillId="23" borderId="36" xfId="0" applyFont="1" applyFill="1" applyBorder="1" applyAlignment="1">
      <alignment horizontal="center" vertical="center"/>
    </xf>
    <xf numFmtId="0" fontId="84" fillId="23" borderId="7" xfId="0" applyFont="1" applyFill="1" applyBorder="1" applyAlignment="1">
      <alignment horizontal="left" vertical="center"/>
    </xf>
    <xf numFmtId="0" fontId="84" fillId="23" borderId="44" xfId="0" applyFont="1" applyFill="1" applyBorder="1" applyAlignment="1">
      <alignment horizontal="center" vertical="center"/>
    </xf>
    <xf numFmtId="0" fontId="59" fillId="7" borderId="5" xfId="0" applyFont="1" applyFill="1" applyBorder="1" applyAlignment="1">
      <alignment horizontal="center" vertical="center" wrapText="1"/>
    </xf>
    <xf numFmtId="0" fontId="50" fillId="12" borderId="7" xfId="0" applyFont="1" applyFill="1" applyBorder="1" applyAlignment="1">
      <alignment horizontal="center" vertical="center"/>
    </xf>
    <xf numFmtId="0" fontId="133" fillId="36" borderId="36" xfId="0" applyFont="1" applyFill="1" applyBorder="1" applyAlignment="1">
      <alignment horizontal="center" vertical="center"/>
    </xf>
    <xf numFmtId="0" fontId="126" fillId="36" borderId="36" xfId="0" applyFont="1" applyFill="1" applyBorder="1" applyAlignment="1">
      <alignment horizontal="center" vertical="center"/>
    </xf>
    <xf numFmtId="0" fontId="35" fillId="7" borderId="95" xfId="0" applyFont="1" applyFill="1" applyBorder="1" applyAlignment="1">
      <alignment horizontal="center" vertical="center" wrapText="1"/>
    </xf>
    <xf numFmtId="0" fontId="102" fillId="0" borderId="96" xfId="0" applyFont="1" applyBorder="1" applyAlignment="1">
      <alignment horizontal="center" vertical="center"/>
    </xf>
    <xf numFmtId="0" fontId="49" fillId="0" borderId="45" xfId="0" applyFont="1" applyBorder="1" applyAlignment="1">
      <alignment horizontal="center" vertical="center"/>
    </xf>
    <xf numFmtId="0" fontId="47" fillId="13" borderId="7" xfId="0" applyFont="1" applyFill="1" applyBorder="1" applyAlignment="1">
      <alignment horizontal="center" vertical="center"/>
    </xf>
    <xf numFmtId="0" fontId="47" fillId="13" borderId="7" xfId="0" applyFont="1" applyFill="1" applyBorder="1" applyAlignment="1">
      <alignment vertical="center"/>
    </xf>
    <xf numFmtId="0" fontId="47" fillId="12" borderId="7" xfId="0" applyFont="1" applyFill="1" applyBorder="1" applyAlignment="1">
      <alignment horizontal="center" vertical="center"/>
    </xf>
    <xf numFmtId="0" fontId="99" fillId="47" borderId="44" xfId="0" applyFont="1" applyFill="1" applyBorder="1" applyAlignment="1">
      <alignment horizontal="center" vertical="center"/>
    </xf>
    <xf numFmtId="0" fontId="126" fillId="36" borderId="36" xfId="0" applyFont="1" applyFill="1" applyBorder="1" applyAlignment="1">
      <alignment horizontal="left" vertical="center"/>
    </xf>
    <xf numFmtId="0" fontId="32" fillId="3" borderId="44" xfId="0" applyFont="1" applyFill="1" applyBorder="1" applyAlignment="1">
      <alignment horizontal="center" vertical="center"/>
    </xf>
    <xf numFmtId="0" fontId="112" fillId="7" borderId="5" xfId="0" applyFont="1" applyFill="1" applyBorder="1" applyAlignment="1">
      <alignment horizontal="center" vertical="center"/>
    </xf>
    <xf numFmtId="0" fontId="27" fillId="0" borderId="57" xfId="0" applyFont="1" applyBorder="1" applyAlignment="1">
      <alignment horizontal="center" vertical="center"/>
    </xf>
    <xf numFmtId="0" fontId="27" fillId="0" borderId="58" xfId="0" applyFont="1" applyBorder="1" applyAlignment="1">
      <alignment horizontal="center" vertical="center"/>
    </xf>
    <xf numFmtId="0" fontId="27" fillId="0" borderId="59" xfId="0" applyFont="1" applyBorder="1" applyAlignment="1">
      <alignment horizontal="center" vertical="center"/>
    </xf>
    <xf numFmtId="0" fontId="28" fillId="12" borderId="29" xfId="0" applyFont="1" applyFill="1" applyBorder="1" applyAlignment="1">
      <alignment horizontal="center" vertical="center"/>
    </xf>
    <xf numFmtId="0" fontId="28" fillId="12" borderId="43" xfId="0" applyFont="1" applyFill="1" applyBorder="1" applyAlignment="1">
      <alignment horizontal="center" vertical="center"/>
    </xf>
    <xf numFmtId="0" fontId="28" fillId="12" borderId="25" xfId="0" applyFont="1" applyFill="1" applyBorder="1" applyAlignment="1">
      <alignment horizontal="center" vertical="center"/>
    </xf>
    <xf numFmtId="0" fontId="28" fillId="18" borderId="1" xfId="0" applyFont="1" applyFill="1" applyBorder="1" applyAlignment="1">
      <alignment horizontal="center" vertical="center"/>
    </xf>
    <xf numFmtId="0" fontId="66" fillId="12" borderId="69" xfId="0" applyFont="1" applyFill="1" applyBorder="1" applyAlignment="1">
      <alignment horizontal="center" vertical="center"/>
    </xf>
    <xf numFmtId="0" fontId="66" fillId="12" borderId="70" xfId="0" applyFont="1" applyFill="1" applyBorder="1" applyAlignment="1">
      <alignment horizontal="center" vertical="center"/>
    </xf>
    <xf numFmtId="0" fontId="66" fillId="12" borderId="51" xfId="0" applyFont="1" applyFill="1" applyBorder="1" applyAlignment="1">
      <alignment horizontal="center" vertical="center"/>
    </xf>
    <xf numFmtId="0" fontId="131" fillId="0" borderId="36" xfId="0" applyFont="1" applyBorder="1" applyAlignment="1">
      <alignment horizontal="center" vertical="center"/>
    </xf>
    <xf numFmtId="0" fontId="66" fillId="12" borderId="36" xfId="0" applyFont="1" applyFill="1" applyBorder="1" applyAlignment="1">
      <alignment horizontal="center" vertical="center"/>
    </xf>
    <xf numFmtId="0" fontId="131" fillId="9" borderId="90" xfId="0" applyFont="1" applyFill="1" applyBorder="1" applyAlignment="1">
      <alignment horizontal="center" vertical="center"/>
    </xf>
    <xf numFmtId="0" fontId="131" fillId="9" borderId="83" xfId="0" applyFont="1" applyFill="1" applyBorder="1" applyAlignment="1">
      <alignment horizontal="center" vertical="center"/>
    </xf>
    <xf numFmtId="0" fontId="131" fillId="9" borderId="16" xfId="0" applyFont="1" applyFill="1" applyBorder="1" applyAlignment="1">
      <alignment horizontal="center" vertical="center"/>
    </xf>
    <xf numFmtId="0" fontId="131" fillId="9" borderId="91" xfId="0" applyFont="1" applyFill="1" applyBorder="1" applyAlignment="1">
      <alignment horizontal="center" vertical="center"/>
    </xf>
    <xf numFmtId="0" fontId="131" fillId="9" borderId="0" xfId="0" applyFont="1" applyFill="1" applyAlignment="1">
      <alignment horizontal="center" vertical="center"/>
    </xf>
    <xf numFmtId="0" fontId="131" fillId="9" borderId="92" xfId="0" applyFont="1" applyFill="1" applyBorder="1" applyAlignment="1">
      <alignment horizontal="center" vertical="center"/>
    </xf>
    <xf numFmtId="0" fontId="131" fillId="0" borderId="91" xfId="0" applyFont="1" applyBorder="1" applyAlignment="1">
      <alignment horizontal="center" vertical="center"/>
    </xf>
    <xf numFmtId="0" fontId="131" fillId="0" borderId="0" xfId="0" applyFont="1" applyAlignment="1">
      <alignment horizontal="center" vertical="center"/>
    </xf>
    <xf numFmtId="0" fontId="131" fillId="0" borderId="92" xfId="0" applyFont="1" applyBorder="1" applyAlignment="1">
      <alignment horizontal="center" vertical="center"/>
    </xf>
    <xf numFmtId="0" fontId="131" fillId="0" borderId="75" xfId="0" applyFont="1" applyBorder="1" applyAlignment="1">
      <alignment horizontal="center" vertical="center"/>
    </xf>
    <xf numFmtId="0" fontId="131" fillId="0" borderId="68" xfId="0" applyFont="1" applyBorder="1" applyAlignment="1">
      <alignment horizontal="center" vertical="center"/>
    </xf>
    <xf numFmtId="0" fontId="131" fillId="0" borderId="18" xfId="0" applyFont="1" applyBorder="1" applyAlignment="1">
      <alignment horizontal="center" vertical="center"/>
    </xf>
    <xf numFmtId="0" fontId="131" fillId="42" borderId="36" xfId="0" applyFont="1" applyFill="1" applyBorder="1" applyAlignment="1">
      <alignment horizontal="center" vertical="center"/>
    </xf>
    <xf numFmtId="0" fontId="28" fillId="0" borderId="1" xfId="0" applyFont="1" applyBorder="1" applyAlignment="1">
      <alignment horizontal="center" vertical="center"/>
    </xf>
    <xf numFmtId="0" fontId="27" fillId="0" borderId="30" xfId="0" applyFont="1" applyBorder="1" applyAlignment="1">
      <alignment horizontal="center" vertical="center"/>
    </xf>
    <xf numFmtId="0" fontId="27" fillId="0" borderId="26" xfId="0" applyFont="1" applyBorder="1" applyAlignment="1">
      <alignment horizontal="center" vertical="center"/>
    </xf>
    <xf numFmtId="0" fontId="27" fillId="0" borderId="53" xfId="0" applyFont="1" applyBorder="1" applyAlignment="1">
      <alignment horizontal="center" vertical="center"/>
    </xf>
    <xf numFmtId="0" fontId="27" fillId="0" borderId="54" xfId="0" applyFont="1" applyBorder="1" applyAlignment="1">
      <alignment horizontal="center" vertical="center"/>
    </xf>
    <xf numFmtId="0" fontId="27" fillId="0" borderId="55"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left" vertical="center"/>
    </xf>
    <xf numFmtId="0" fontId="66" fillId="5" borderId="3" xfId="0" applyFont="1" applyFill="1" applyBorder="1" applyAlignment="1">
      <alignment horizontal="center" vertical="center"/>
    </xf>
    <xf numFmtId="0" fontId="66" fillId="5" borderId="7" xfId="0" applyFont="1" applyFill="1" applyBorder="1" applyAlignment="1">
      <alignment horizontal="center" vertical="center"/>
    </xf>
    <xf numFmtId="0" fontId="65" fillId="5" borderId="2" xfId="0" applyFont="1" applyFill="1" applyBorder="1" applyAlignment="1">
      <alignment horizontal="center" vertical="center"/>
    </xf>
    <xf numFmtId="0" fontId="65" fillId="5" borderId="42" xfId="0" applyFont="1" applyFill="1" applyBorder="1" applyAlignment="1">
      <alignment horizontal="center" vertical="center"/>
    </xf>
    <xf numFmtId="0" fontId="65" fillId="5" borderId="11" xfId="0" applyFont="1" applyFill="1" applyBorder="1" applyAlignment="1">
      <alignment horizontal="center" vertical="center"/>
    </xf>
    <xf numFmtId="0" fontId="68" fillId="5" borderId="3" xfId="0" applyFont="1" applyFill="1" applyBorder="1" applyAlignment="1">
      <alignment horizontal="center" vertical="center"/>
    </xf>
    <xf numFmtId="0" fontId="15" fillId="5" borderId="7" xfId="0" applyFont="1" applyFill="1" applyBorder="1" applyAlignment="1">
      <alignment horizontal="center" vertical="center"/>
    </xf>
    <xf numFmtId="0" fontId="15" fillId="5" borderId="12" xfId="0" applyFont="1" applyFill="1" applyBorder="1" applyAlignment="1">
      <alignment horizontal="center" vertical="center"/>
    </xf>
    <xf numFmtId="0" fontId="28" fillId="0" borderId="44" xfId="0" applyFont="1" applyBorder="1" applyAlignment="1">
      <alignment horizontal="center" vertical="center"/>
    </xf>
    <xf numFmtId="0" fontId="66" fillId="0" borderId="69" xfId="0" applyFont="1" applyBorder="1" applyAlignment="1">
      <alignment horizontal="center" vertical="center"/>
    </xf>
    <xf numFmtId="0" fontId="66" fillId="0" borderId="70" xfId="0" applyFont="1" applyBorder="1" applyAlignment="1">
      <alignment horizontal="center" vertical="center"/>
    </xf>
    <xf numFmtId="0" fontId="66" fillId="0" borderId="51" xfId="0" applyFont="1" applyBorder="1" applyAlignment="1">
      <alignment horizontal="center" vertical="center"/>
    </xf>
    <xf numFmtId="0" fontId="68" fillId="5" borderId="61" xfId="0" applyFont="1" applyFill="1" applyBorder="1" applyAlignment="1">
      <alignment horizontal="center" vertical="center"/>
    </xf>
    <xf numFmtId="0" fontId="15" fillId="5" borderId="46" xfId="0" applyFont="1" applyFill="1" applyBorder="1" applyAlignment="1">
      <alignment horizontal="center" vertical="center"/>
    </xf>
    <xf numFmtId="0" fontId="15" fillId="5" borderId="85" xfId="0" applyFont="1" applyFill="1" applyBorder="1" applyAlignment="1">
      <alignment horizontal="center" vertical="center"/>
    </xf>
    <xf numFmtId="0" fontId="88" fillId="7" borderId="7" xfId="0" applyFont="1" applyFill="1" applyBorder="1" applyAlignment="1">
      <alignment horizontal="center" vertical="center" wrapText="1"/>
    </xf>
    <xf numFmtId="0" fontId="86" fillId="7" borderId="19" xfId="0" applyFont="1" applyFill="1" applyBorder="1" applyAlignment="1">
      <alignment horizontal="center" vertical="center" wrapText="1"/>
    </xf>
    <xf numFmtId="0" fontId="90" fillId="0" borderId="27" xfId="0" applyFont="1" applyBorder="1" applyAlignment="1">
      <alignment vertical="center"/>
    </xf>
    <xf numFmtId="0" fontId="86" fillId="7" borderId="20" xfId="0" applyFont="1" applyFill="1" applyBorder="1" applyAlignment="1">
      <alignment horizontal="center" vertical="center" wrapText="1"/>
    </xf>
    <xf numFmtId="0" fontId="90" fillId="0" borderId="22" xfId="0" applyFont="1" applyBorder="1" applyAlignment="1">
      <alignment vertical="center"/>
    </xf>
    <xf numFmtId="0" fontId="87" fillId="13" borderId="7" xfId="0" applyFont="1" applyFill="1" applyBorder="1" applyAlignment="1">
      <alignment horizontal="center" vertical="center"/>
    </xf>
    <xf numFmtId="0" fontId="21" fillId="13" borderId="39" xfId="0" applyFont="1" applyFill="1" applyBorder="1" applyAlignment="1">
      <alignment horizontal="center" vertical="center"/>
    </xf>
    <xf numFmtId="0" fontId="21" fillId="13" borderId="41" xfId="0" applyFont="1" applyFill="1" applyBorder="1" applyAlignment="1">
      <alignment horizontal="center" vertical="center"/>
    </xf>
    <xf numFmtId="0" fontId="16" fillId="7" borderId="37" xfId="0" applyFont="1" applyFill="1" applyBorder="1" applyAlignment="1">
      <alignment horizontal="center" vertical="center" wrapText="1"/>
    </xf>
    <xf numFmtId="0" fontId="16" fillId="7" borderId="40" xfId="0" applyFont="1" applyFill="1" applyBorder="1" applyAlignment="1">
      <alignment horizontal="center" vertical="center" wrapText="1"/>
    </xf>
    <xf numFmtId="0" fontId="16" fillId="7" borderId="38" xfId="0" applyFont="1" applyFill="1" applyBorder="1" applyAlignment="1">
      <alignment horizontal="center" vertical="center" wrapText="1"/>
    </xf>
    <xf numFmtId="0" fontId="18" fillId="7" borderId="19" xfId="0" applyFont="1" applyFill="1" applyBorder="1" applyAlignment="1">
      <alignment horizontal="center" vertical="center" wrapText="1"/>
    </xf>
    <xf numFmtId="0" fontId="14" fillId="0" borderId="27" xfId="0" applyFont="1" applyBorder="1" applyAlignment="1">
      <alignment vertical="center"/>
    </xf>
    <xf numFmtId="0" fontId="18" fillId="7" borderId="20" xfId="0" applyFont="1" applyFill="1" applyBorder="1" applyAlignment="1">
      <alignment horizontal="center" vertical="center" wrapText="1"/>
    </xf>
    <xf numFmtId="0" fontId="14" fillId="0" borderId="22" xfId="0" applyFont="1" applyBorder="1" applyAlignment="1">
      <alignment vertical="center"/>
    </xf>
    <xf numFmtId="0" fontId="14" fillId="0" borderId="22" xfId="0" applyFont="1" applyBorder="1" applyAlignment="1">
      <alignment horizontal="center" vertical="center"/>
    </xf>
    <xf numFmtId="0" fontId="18" fillId="7" borderId="22" xfId="0" applyFont="1" applyFill="1" applyBorder="1" applyAlignment="1">
      <alignment horizontal="center" vertical="center" wrapText="1"/>
    </xf>
    <xf numFmtId="0" fontId="21" fillId="13" borderId="37" xfId="0" applyFont="1" applyFill="1" applyBorder="1" applyAlignment="1">
      <alignment horizontal="center" vertical="center"/>
    </xf>
    <xf numFmtId="0" fontId="21" fillId="13" borderId="38" xfId="0" applyFont="1" applyFill="1" applyBorder="1" applyAlignment="1">
      <alignment horizontal="center" vertical="center"/>
    </xf>
    <xf numFmtId="0" fontId="20" fillId="13" borderId="7" xfId="0" applyFont="1" applyFill="1" applyBorder="1" applyAlignment="1">
      <alignment horizontal="center" vertical="center"/>
    </xf>
    <xf numFmtId="0" fontId="23" fillId="7" borderId="7" xfId="0" applyFont="1" applyFill="1" applyBorder="1" applyAlignment="1">
      <alignment horizontal="center" vertical="center" wrapText="1"/>
    </xf>
    <xf numFmtId="0" fontId="18" fillId="7" borderId="34" xfId="0" applyFont="1" applyFill="1" applyBorder="1" applyAlignment="1">
      <alignment horizontal="center" vertical="center" wrapText="1"/>
    </xf>
    <xf numFmtId="0" fontId="18" fillId="7" borderId="35" xfId="0" applyFont="1" applyFill="1" applyBorder="1" applyAlignment="1">
      <alignment horizontal="center" vertical="center" wrapText="1"/>
    </xf>
    <xf numFmtId="0" fontId="14" fillId="0" borderId="21" xfId="0" applyFont="1" applyBorder="1" applyAlignment="1">
      <alignment vertical="center"/>
    </xf>
    <xf numFmtId="0" fontId="15" fillId="13" borderId="8" xfId="0" applyFont="1" applyFill="1" applyBorder="1" applyAlignment="1">
      <alignment horizontal="center" vertical="center"/>
    </xf>
    <xf numFmtId="0" fontId="15" fillId="13" borderId="9" xfId="0" applyFont="1" applyFill="1" applyBorder="1" applyAlignment="1">
      <alignment horizontal="center" vertical="center"/>
    </xf>
    <xf numFmtId="0" fontId="15" fillId="13" borderId="10" xfId="0" applyFont="1" applyFill="1" applyBorder="1" applyAlignment="1">
      <alignment horizontal="center" vertical="center"/>
    </xf>
    <xf numFmtId="0" fontId="15" fillId="13" borderId="13" xfId="0" applyFont="1" applyFill="1" applyBorder="1" applyAlignment="1">
      <alignment horizontal="center" vertical="center"/>
    </xf>
    <xf numFmtId="0" fontId="119" fillId="7" borderId="2" xfId="0" applyFont="1" applyFill="1" applyBorder="1" applyAlignment="1">
      <alignment horizontal="center" vertical="center" wrapText="1"/>
    </xf>
    <xf numFmtId="0" fontId="119" fillId="7" borderId="3" xfId="0" applyFont="1" applyFill="1" applyBorder="1" applyAlignment="1">
      <alignment horizontal="center" vertical="center" wrapText="1"/>
    </xf>
    <xf numFmtId="0" fontId="119" fillId="7" borderId="4" xfId="0" applyFont="1" applyFill="1" applyBorder="1" applyAlignment="1">
      <alignment horizontal="center" vertical="center" wrapText="1"/>
    </xf>
    <xf numFmtId="0" fontId="20" fillId="13" borderId="37" xfId="0" applyFont="1" applyFill="1" applyBorder="1" applyAlignment="1">
      <alignment horizontal="center" vertical="center"/>
    </xf>
    <xf numFmtId="0" fontId="20" fillId="13" borderId="38" xfId="0" applyFont="1" applyFill="1" applyBorder="1" applyAlignment="1">
      <alignment horizontal="center" vertical="center"/>
    </xf>
    <xf numFmtId="0" fontId="21" fillId="13" borderId="47" xfId="0" applyFont="1" applyFill="1" applyBorder="1" applyAlignment="1">
      <alignment horizontal="center" vertical="center"/>
    </xf>
    <xf numFmtId="0" fontId="21" fillId="13" borderId="17" xfId="0" applyFont="1" applyFill="1" applyBorder="1" applyAlignment="1">
      <alignment horizontal="center" vertical="center"/>
    </xf>
    <xf numFmtId="0" fontId="47" fillId="0" borderId="94" xfId="0" applyFont="1" applyBorder="1" applyAlignment="1">
      <alignment horizontal="center" vertical="center"/>
    </xf>
    <xf numFmtId="0" fontId="47" fillId="0" borderId="9" xfId="0" applyFont="1" applyBorder="1" applyAlignment="1">
      <alignment horizontal="center" vertical="center"/>
    </xf>
    <xf numFmtId="0" fontId="47" fillId="13" borderId="7" xfId="0" applyFont="1" applyFill="1" applyBorder="1" applyAlignment="1">
      <alignment horizontal="center" vertical="center"/>
    </xf>
    <xf numFmtId="0" fontId="47" fillId="0" borderId="97" xfId="0" applyFont="1" applyBorder="1" applyAlignment="1">
      <alignment horizontal="center" vertical="center"/>
    </xf>
    <xf numFmtId="0" fontId="47" fillId="0" borderId="14" xfId="0" applyFont="1" applyBorder="1" applyAlignment="1">
      <alignment horizontal="center" vertical="center"/>
    </xf>
    <xf numFmtId="0" fontId="124" fillId="6" borderId="62" xfId="0" applyFont="1" applyFill="1" applyBorder="1" applyAlignment="1">
      <alignment horizontal="center" vertical="center"/>
    </xf>
    <xf numFmtId="0" fontId="124" fillId="6" borderId="63" xfId="0" applyFont="1" applyFill="1" applyBorder="1" applyAlignment="1">
      <alignment horizontal="center" vertical="center"/>
    </xf>
    <xf numFmtId="0" fontId="99" fillId="12" borderId="90" xfId="0" applyFont="1" applyFill="1" applyBorder="1" applyAlignment="1">
      <alignment horizontal="center" vertical="center"/>
    </xf>
    <xf numFmtId="0" fontId="99" fillId="12" borderId="83" xfId="0" applyFont="1" applyFill="1" applyBorder="1" applyAlignment="1">
      <alignment horizontal="center" vertical="center"/>
    </xf>
    <xf numFmtId="0" fontId="99" fillId="12" borderId="16" xfId="0" applyFont="1" applyFill="1" applyBorder="1" applyAlignment="1">
      <alignment horizontal="center" vertical="center"/>
    </xf>
    <xf numFmtId="0" fontId="99" fillId="12" borderId="75" xfId="0" applyFont="1" applyFill="1" applyBorder="1" applyAlignment="1">
      <alignment horizontal="center" vertical="center"/>
    </xf>
    <xf numFmtId="0" fontId="99" fillId="12" borderId="68" xfId="0" applyFont="1" applyFill="1" applyBorder="1" applyAlignment="1">
      <alignment horizontal="center" vertical="center"/>
    </xf>
    <xf numFmtId="0" fontId="99" fillId="12" borderId="18" xfId="0" applyFont="1" applyFill="1" applyBorder="1" applyAlignment="1">
      <alignment horizontal="center" vertical="center"/>
    </xf>
    <xf numFmtId="0" fontId="48" fillId="7" borderId="9" xfId="0" applyFont="1" applyFill="1" applyBorder="1" applyAlignment="1">
      <alignment horizontal="center" vertical="center" wrapText="1"/>
    </xf>
    <xf numFmtId="0" fontId="48" fillId="7" borderId="3" xfId="0" applyFont="1" applyFill="1" applyBorder="1" applyAlignment="1">
      <alignment horizontal="center" vertical="center" wrapText="1"/>
    </xf>
    <xf numFmtId="0" fontId="48" fillId="7" borderId="4" xfId="0" applyFont="1" applyFill="1" applyBorder="1" applyAlignment="1">
      <alignment horizontal="center" vertical="center" wrapText="1"/>
    </xf>
    <xf numFmtId="0" fontId="46" fillId="6" borderId="61" xfId="0" applyFont="1" applyFill="1" applyBorder="1" applyAlignment="1">
      <alignment horizontal="center" vertical="center" wrapText="1"/>
    </xf>
    <xf numFmtId="0" fontId="46" fillId="6" borderId="88" xfId="0" applyFont="1" applyFill="1" applyBorder="1" applyAlignment="1">
      <alignment horizontal="center" vertical="center" wrapText="1"/>
    </xf>
    <xf numFmtId="0" fontId="46" fillId="6" borderId="60" xfId="0" applyFont="1" applyFill="1" applyBorder="1" applyAlignment="1">
      <alignment horizontal="center" vertical="center" wrapText="1"/>
    </xf>
    <xf numFmtId="0" fontId="46" fillId="6" borderId="89" xfId="0" applyFont="1" applyFill="1" applyBorder="1" applyAlignment="1">
      <alignment horizontal="center" vertical="center" wrapText="1"/>
    </xf>
    <xf numFmtId="0" fontId="47" fillId="14" borderId="7" xfId="0" applyFont="1" applyFill="1" applyBorder="1" applyAlignment="1">
      <alignment horizontal="center" vertical="center"/>
    </xf>
    <xf numFmtId="0" fontId="125" fillId="0" borderId="36" xfId="0" applyFont="1" applyBorder="1" applyAlignment="1">
      <alignment horizontal="center" vertical="center"/>
    </xf>
    <xf numFmtId="0" fontId="47" fillId="13" borderId="64" xfId="0" applyFont="1" applyFill="1" applyBorder="1" applyAlignment="1">
      <alignment horizontal="center" vertical="center"/>
    </xf>
    <xf numFmtId="0" fontId="47" fillId="13" borderId="93" xfId="0" applyFont="1" applyFill="1" applyBorder="1" applyAlignment="1">
      <alignment horizontal="center" vertical="center"/>
    </xf>
    <xf numFmtId="0" fontId="47" fillId="13" borderId="9" xfId="0" applyFont="1" applyFill="1" applyBorder="1" applyAlignment="1">
      <alignment horizontal="center" vertical="center"/>
    </xf>
    <xf numFmtId="0" fontId="47" fillId="13" borderId="10" xfId="0" applyFont="1" applyFill="1" applyBorder="1" applyAlignment="1">
      <alignment horizontal="center" vertical="center"/>
    </xf>
    <xf numFmtId="0" fontId="47" fillId="13" borderId="13" xfId="0" applyFont="1" applyFill="1" applyBorder="1" applyAlignment="1">
      <alignment horizontal="center" vertical="center"/>
    </xf>
    <xf numFmtId="0" fontId="48" fillId="7" borderId="2" xfId="0" applyFont="1" applyFill="1" applyBorder="1" applyAlignment="1">
      <alignment horizontal="center" vertical="center" wrapText="1"/>
    </xf>
    <xf numFmtId="0" fontId="1" fillId="0" borderId="24" xfId="0" applyFont="1" applyBorder="1" applyAlignment="1">
      <alignment horizontal="center"/>
    </xf>
    <xf numFmtId="0" fontId="1" fillId="0" borderId="35" xfId="0" applyFont="1" applyBorder="1" applyAlignment="1">
      <alignment horizontal="center"/>
    </xf>
    <xf numFmtId="0" fontId="77" fillId="7" borderId="19" xfId="0" applyFont="1" applyFill="1" applyBorder="1" applyAlignment="1">
      <alignment horizontal="center" vertical="center" wrapText="1"/>
    </xf>
    <xf numFmtId="0" fontId="78" fillId="0" borderId="27" xfId="0" applyFont="1" applyBorder="1" applyAlignment="1">
      <alignment vertical="center"/>
    </xf>
    <xf numFmtId="0" fontId="77" fillId="7" borderId="20" xfId="0" applyFont="1" applyFill="1" applyBorder="1" applyAlignment="1">
      <alignment horizontal="center" vertical="center" wrapText="1"/>
    </xf>
    <xf numFmtId="0" fontId="78" fillId="0" borderId="22" xfId="0" applyFont="1" applyBorder="1" applyAlignment="1">
      <alignment vertical="center"/>
    </xf>
    <xf numFmtId="0" fontId="78" fillId="0" borderId="22" xfId="0" applyFont="1" applyBorder="1" applyAlignment="1">
      <alignment horizontal="center" vertical="center"/>
    </xf>
    <xf numFmtId="0" fontId="77" fillId="7" borderId="22" xfId="0" applyFont="1" applyFill="1" applyBorder="1" applyAlignment="1">
      <alignment horizontal="center" vertical="center" wrapText="1"/>
    </xf>
    <xf numFmtId="0" fontId="0" fillId="9" borderId="44" xfId="0" applyFill="1" applyBorder="1" applyAlignment="1">
      <alignment horizontal="center"/>
    </xf>
    <xf numFmtId="0" fontId="1" fillId="0" borderId="7" xfId="0" applyFont="1" applyBorder="1" applyAlignment="1">
      <alignment horizontal="center"/>
    </xf>
    <xf numFmtId="0" fontId="1" fillId="17" borderId="44" xfId="0" applyFont="1" applyFill="1" applyBorder="1" applyAlignment="1">
      <alignment horizontal="center"/>
    </xf>
    <xf numFmtId="0" fontId="1" fillId="33" borderId="44" xfId="0" applyFont="1" applyFill="1" applyBorder="1" applyAlignment="1">
      <alignment horizontal="center"/>
    </xf>
    <xf numFmtId="0" fontId="1" fillId="0" borderId="44" xfId="0" applyFont="1" applyBorder="1" applyAlignment="1">
      <alignment horizontal="center"/>
    </xf>
    <xf numFmtId="0" fontId="0" fillId="0" borderId="44" xfId="0" applyBorder="1" applyAlignment="1">
      <alignment horizontal="center"/>
    </xf>
    <xf numFmtId="0" fontId="0" fillId="33" borderId="82" xfId="0" applyFill="1" applyBorder="1" applyAlignment="1">
      <alignment horizontal="center" vertical="center" wrapText="1"/>
    </xf>
    <xf numFmtId="0" fontId="0" fillId="33" borderId="46" xfId="0" applyFill="1" applyBorder="1" applyAlignment="1">
      <alignment horizontal="center" vertical="center" wrapText="1"/>
    </xf>
    <xf numFmtId="0" fontId="0" fillId="33" borderId="15" xfId="0" applyFill="1" applyBorder="1" applyAlignment="1">
      <alignment horizontal="center" vertical="center" wrapText="1"/>
    </xf>
    <xf numFmtId="0" fontId="0" fillId="27" borderId="82" xfId="0" applyFill="1" applyBorder="1" applyAlignment="1">
      <alignment horizontal="center" vertical="center"/>
    </xf>
    <xf numFmtId="0" fontId="0" fillId="27" borderId="46" xfId="0" applyFill="1" applyBorder="1" applyAlignment="1">
      <alignment horizontal="center" vertical="center"/>
    </xf>
    <xf numFmtId="0" fontId="0" fillId="27" borderId="15" xfId="0" applyFill="1" applyBorder="1" applyAlignment="1">
      <alignment horizontal="center" vertical="center"/>
    </xf>
    <xf numFmtId="0" fontId="0" fillId="37" borderId="82" xfId="0" applyFill="1" applyBorder="1" applyAlignment="1">
      <alignment horizontal="center" vertical="center"/>
    </xf>
    <xf numFmtId="0" fontId="0" fillId="37" borderId="46" xfId="0" applyFill="1" applyBorder="1" applyAlignment="1">
      <alignment horizontal="center" vertical="center"/>
    </xf>
    <xf numFmtId="0" fontId="0" fillId="37" borderId="15" xfId="0" applyFill="1" applyBorder="1" applyAlignment="1">
      <alignment horizontal="center" vertical="center"/>
    </xf>
    <xf numFmtId="0" fontId="0" fillId="4" borderId="7" xfId="0" applyFill="1" applyBorder="1" applyAlignment="1">
      <alignment horizontal="center" vertical="center" wrapText="1"/>
    </xf>
    <xf numFmtId="0" fontId="0" fillId="38" borderId="7" xfId="0" applyFill="1" applyBorder="1" applyAlignment="1">
      <alignment horizontal="center" vertical="center"/>
    </xf>
    <xf numFmtId="0" fontId="0" fillId="27" borderId="7" xfId="0" applyFill="1" applyBorder="1" applyAlignment="1">
      <alignment horizontal="center" vertical="center"/>
    </xf>
    <xf numFmtId="0" fontId="8" fillId="6" borderId="62" xfId="0" applyFont="1" applyFill="1" applyBorder="1"/>
    <xf numFmtId="0" fontId="8" fillId="6" borderId="65" xfId="0" applyFont="1" applyFill="1" applyBorder="1"/>
    <xf numFmtId="0" fontId="51" fillId="6" borderId="61" xfId="0" applyFont="1" applyFill="1" applyBorder="1" applyAlignment="1">
      <alignment horizontal="center" vertical="center" wrapText="1"/>
    </xf>
    <xf numFmtId="0" fontId="51" fillId="6" borderId="46" xfId="0" applyFont="1" applyFill="1" applyBorder="1" applyAlignment="1">
      <alignment horizontal="center" vertical="center" wrapText="1"/>
    </xf>
    <xf numFmtId="0" fontId="51" fillId="6" borderId="60" xfId="0" applyFont="1" applyFill="1" applyBorder="1" applyAlignment="1">
      <alignment horizontal="center" vertical="center" wrapText="1"/>
    </xf>
    <xf numFmtId="0" fontId="51" fillId="6" borderId="66" xfId="0" applyFont="1" applyFill="1" applyBorder="1" applyAlignment="1">
      <alignment horizontal="center" vertical="center" wrapText="1"/>
    </xf>
    <xf numFmtId="0" fontId="4" fillId="6" borderId="62" xfId="0" applyFont="1" applyFill="1" applyBorder="1"/>
  </cellXfs>
  <cellStyles count="5">
    <cellStyle name="Normal" xfId="0" builtinId="0"/>
    <cellStyle name="Normal 10" xfId="2" xr:uid="{00000000-0005-0000-0000-000001000000}"/>
    <cellStyle name="Normal 2" xfId="1" xr:uid="{00000000-0005-0000-0000-000002000000}"/>
    <cellStyle name="Normal 2 2" xfId="4" xr:uid="{00000000-0005-0000-0000-000003000000}"/>
    <cellStyle name="Normal 2 3" xfId="3" xr:uid="{00000000-0005-0000-0000-000004000000}"/>
  </cellStyles>
  <dxfs count="78">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ont>
        <b/>
        <i val="0"/>
      </font>
      <fill>
        <patternFill>
          <bgColor rgb="FFFF0000"/>
        </patternFill>
      </fill>
    </dxf>
    <dxf>
      <fill>
        <patternFill>
          <bgColor rgb="FFFF0000"/>
        </patternFill>
      </fill>
    </dxf>
    <dxf>
      <font>
        <b/>
        <i val="0"/>
      </font>
      <fill>
        <patternFill>
          <bgColor rgb="FFFF0000"/>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font>
      <fill>
        <patternFill>
          <bgColor rgb="FFFF0000"/>
        </patternFill>
      </fill>
    </dxf>
    <dxf>
      <font>
        <color rgb="FF9C0006"/>
      </font>
      <fill>
        <patternFill patternType="solid">
          <bgColor rgb="FFFFC7CE"/>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font>
      <fill>
        <patternFill>
          <bgColor rgb="FFFF00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colors>
    <mruColors>
      <color rgb="FFFF33CC"/>
      <color rgb="FF00FFFF"/>
      <color rgb="FF27E21E"/>
      <color rgb="FF009999"/>
      <color rgb="FF80C52D"/>
      <color rgb="FF36EF03"/>
      <color rgb="FF20BA18"/>
      <color rgb="FFB6169F"/>
      <color rgb="FFFF00FF"/>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26" Type="http://schemas.openxmlformats.org/officeDocument/2006/relationships/externalLink" Target="externalLinks/externalLink14.xml"/><Relationship Id="rId39" Type="http://schemas.openxmlformats.org/officeDocument/2006/relationships/externalLink" Target="externalLinks/externalLink27.xml"/><Relationship Id="rId21" Type="http://schemas.openxmlformats.org/officeDocument/2006/relationships/externalLink" Target="externalLinks/externalLink9.xml"/><Relationship Id="rId34" Type="http://schemas.openxmlformats.org/officeDocument/2006/relationships/externalLink" Target="externalLinks/externalLink22.xml"/><Relationship Id="rId42" Type="http://schemas.openxmlformats.org/officeDocument/2006/relationships/externalLink" Target="externalLinks/externalLink30.xml"/><Relationship Id="rId47"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4.xml"/><Relationship Id="rId29" Type="http://schemas.openxmlformats.org/officeDocument/2006/relationships/externalLink" Target="externalLinks/externalLink17.xml"/><Relationship Id="rId11" Type="http://schemas.openxmlformats.org/officeDocument/2006/relationships/worksheet" Target="worksheets/sheet11.xml"/><Relationship Id="rId24" Type="http://schemas.openxmlformats.org/officeDocument/2006/relationships/externalLink" Target="externalLinks/externalLink12.xml"/><Relationship Id="rId32" Type="http://schemas.openxmlformats.org/officeDocument/2006/relationships/externalLink" Target="externalLinks/externalLink20.xml"/><Relationship Id="rId37" Type="http://schemas.openxmlformats.org/officeDocument/2006/relationships/externalLink" Target="externalLinks/externalLink25.xml"/><Relationship Id="rId40" Type="http://schemas.openxmlformats.org/officeDocument/2006/relationships/externalLink" Target="externalLinks/externalLink28.xml"/><Relationship Id="rId45" Type="http://schemas.openxmlformats.org/officeDocument/2006/relationships/externalLink" Target="externalLinks/externalLink33.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28" Type="http://schemas.openxmlformats.org/officeDocument/2006/relationships/externalLink" Target="externalLinks/externalLink16.xml"/><Relationship Id="rId36" Type="http://schemas.openxmlformats.org/officeDocument/2006/relationships/externalLink" Target="externalLinks/externalLink24.xml"/><Relationship Id="rId49"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7.xml"/><Relationship Id="rId31" Type="http://schemas.openxmlformats.org/officeDocument/2006/relationships/externalLink" Target="externalLinks/externalLink19.xml"/><Relationship Id="rId44" Type="http://schemas.openxmlformats.org/officeDocument/2006/relationships/externalLink" Target="externalLinks/externalLink3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externalLink" Target="externalLinks/externalLink10.xml"/><Relationship Id="rId27" Type="http://schemas.openxmlformats.org/officeDocument/2006/relationships/externalLink" Target="externalLinks/externalLink15.xml"/><Relationship Id="rId30" Type="http://schemas.openxmlformats.org/officeDocument/2006/relationships/externalLink" Target="externalLinks/externalLink18.xml"/><Relationship Id="rId35" Type="http://schemas.openxmlformats.org/officeDocument/2006/relationships/externalLink" Target="externalLinks/externalLink23.xml"/><Relationship Id="rId43" Type="http://schemas.openxmlformats.org/officeDocument/2006/relationships/externalLink" Target="externalLinks/externalLink31.xml"/><Relationship Id="rId48"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5.xml"/><Relationship Id="rId25" Type="http://schemas.openxmlformats.org/officeDocument/2006/relationships/externalLink" Target="externalLinks/externalLink13.xml"/><Relationship Id="rId33" Type="http://schemas.openxmlformats.org/officeDocument/2006/relationships/externalLink" Target="externalLinks/externalLink21.xml"/><Relationship Id="rId38" Type="http://schemas.openxmlformats.org/officeDocument/2006/relationships/externalLink" Target="externalLinks/externalLink26.xml"/><Relationship Id="rId46" Type="http://schemas.openxmlformats.org/officeDocument/2006/relationships/theme" Target="theme/theme1.xml"/><Relationship Id="rId20" Type="http://schemas.openxmlformats.org/officeDocument/2006/relationships/externalLink" Target="externalLinks/externalLink8.xml"/><Relationship Id="rId41" Type="http://schemas.openxmlformats.org/officeDocument/2006/relationships/externalLink" Target="externalLinks/externalLink29.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8</xdr:col>
      <xdr:colOff>43815</xdr:colOff>
      <xdr:row>0</xdr:row>
      <xdr:rowOff>133350</xdr:rowOff>
    </xdr:from>
    <xdr:to>
      <xdr:col>36</xdr:col>
      <xdr:colOff>126323</xdr:colOff>
      <xdr:row>3</xdr:row>
      <xdr:rowOff>104140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a:fillRect/>
        </a:stretch>
      </xdr:blipFill>
      <xdr:spPr>
        <a:xfrm>
          <a:off x="9606915" y="133350"/>
          <a:ext cx="6617970" cy="542290"/>
        </a:xfrm>
        <a:prstGeom prst="rect">
          <a:avLst/>
        </a:prstGeom>
      </xdr:spPr>
    </xdr:pic>
    <xdr:clientData/>
  </xdr:twoCellAnchor>
  <xdr:twoCellAnchor editAs="oneCell">
    <xdr:from>
      <xdr:col>1</xdr:col>
      <xdr:colOff>1079870</xdr:colOff>
      <xdr:row>146</xdr:row>
      <xdr:rowOff>17166</xdr:rowOff>
    </xdr:from>
    <xdr:to>
      <xdr:col>1</xdr:col>
      <xdr:colOff>3470366</xdr:colOff>
      <xdr:row>147</xdr:row>
      <xdr:rowOff>217193</xdr:rowOff>
    </xdr:to>
    <xdr:pic>
      <xdr:nvPicPr>
        <xdr:cNvPr id="3" name="Picture 2">
          <a:extLst>
            <a:ext uri="{FF2B5EF4-FFF2-40B4-BE49-F238E27FC236}">
              <a16:creationId xmlns:a16="http://schemas.microsoft.com/office/drawing/2014/main" id="{84127566-7602-4A6E-924E-E79D91A65365}"/>
            </a:ext>
          </a:extLst>
        </xdr:cNvPr>
        <xdr:cNvPicPr>
          <a:picLocks noChangeAspect="1"/>
        </xdr:cNvPicPr>
      </xdr:nvPicPr>
      <xdr:blipFill>
        <a:blip xmlns:r="http://schemas.openxmlformats.org/officeDocument/2006/relationships" r:embed="rId2"/>
        <a:stretch>
          <a:fillRect/>
        </a:stretch>
      </xdr:blipFill>
      <xdr:spPr>
        <a:xfrm>
          <a:off x="1413245" y="71454666"/>
          <a:ext cx="2390496" cy="571501"/>
        </a:xfrm>
        <a:prstGeom prst="rect">
          <a:avLst/>
        </a:prstGeom>
      </xdr:spPr>
    </xdr:pic>
    <xdr:clientData/>
  </xdr:twoCellAnchor>
  <xdr:twoCellAnchor editAs="oneCell">
    <xdr:from>
      <xdr:col>1</xdr:col>
      <xdr:colOff>1524000</xdr:colOff>
      <xdr:row>152</xdr:row>
      <xdr:rowOff>238125</xdr:rowOff>
    </xdr:from>
    <xdr:to>
      <xdr:col>1</xdr:col>
      <xdr:colOff>2895600</xdr:colOff>
      <xdr:row>154</xdr:row>
      <xdr:rowOff>66675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1857375" y="73699688"/>
          <a:ext cx="1371600" cy="571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76</xdr:col>
      <xdr:colOff>396240</xdr:colOff>
      <xdr:row>4</xdr:row>
      <xdr:rowOff>0</xdr:rowOff>
    </xdr:from>
    <xdr:to>
      <xdr:col>84</xdr:col>
      <xdr:colOff>146623</xdr:colOff>
      <xdr:row>9</xdr:row>
      <xdr:rowOff>624550</xdr:rowOff>
    </xdr:to>
    <xdr:pic>
      <xdr:nvPicPr>
        <xdr:cNvPr id="2" name="Picture 1">
          <a:extLst>
            <a:ext uri="{FF2B5EF4-FFF2-40B4-BE49-F238E27FC236}">
              <a16:creationId xmlns:a16="http://schemas.microsoft.com/office/drawing/2014/main" id="{0560F23F-C1EE-4F3B-826B-A1218D86F3D5}"/>
            </a:ext>
          </a:extLst>
        </xdr:cNvPr>
        <xdr:cNvPicPr>
          <a:picLocks noChangeAspect="1"/>
        </xdr:cNvPicPr>
      </xdr:nvPicPr>
      <xdr:blipFill>
        <a:blip xmlns:r="http://schemas.openxmlformats.org/officeDocument/2006/relationships" r:embed="rId1"/>
        <a:stretch>
          <a:fillRect/>
        </a:stretch>
      </xdr:blipFill>
      <xdr:spPr>
        <a:xfrm>
          <a:off x="40081200" y="1677744"/>
          <a:ext cx="4627182" cy="65776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anifah\Downloads\RecoveredExternalLink2"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Hanifah\Downloads\RecoveredExternalLink3"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Hanifah\Downloads\RecoveredExternalLink4"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Hanifah\Downloads\RecoveredExternalLink5"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Hanifah\Downloads\RecoveredExternalLink6"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Hanifah\Downloads\RecoveredExternalLink7"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Hanifah\Downloads\RecoveredExternalLink8"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Hanifah\Downloads\RecoveredExternalLink9"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Hanifah\Downloads\RecoveredExternalLink10"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Hanifah\Downloads\RecoveredExternalLink11"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Users\Hanifah\Downloads\RecoveredExternalLink12"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Hanifah\Downloads\RecoveredExternalLink13"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Hanifah\Downloads\RecoveredExternalLink14"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Hanifah\Downloads\RecoveredExternalLink15"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Users\Hanifah\Downloads\RecoveredExternalLink16"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Users\Hanifah\Downloads\RecoveredExternalLink17"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Users\Hanifah\Downloads\RecoveredExternalLink18"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Users\Hanifah\Downloads\RecoveredExternalLink19"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Users\Hanifah\Downloads\RecoveredExternalLink20"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Hanifah\Downloads\RecoveredExternalLink2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Users\Hanifah\Downloads\RecoveredExternalLink22"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Users\Hanifah\Downloads\RecoveredExternalLink23"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Users\agent\Downloads\Report%20DC%20tanggal%2021%20Januari%202019.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Users\Hanifah\Downloads\RecoveredExternalLink24"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Users\Hanifah\Downloads\RecoveredExternalLink25"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Hanifah\Downloads\RecoveredExternalLink26"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Documents%20and%20Settings/Guest/My%20Documents/SYLVI/ROSTER%20SEPT/h.%20AGUST%202007/21-31%20Agust%2007/Anal_147/DRK%20CALL%20CENTER%202001Ver.New.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Users\Hanifah\Downloads\RecoveredExternalLink27"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Users\Hanifah\Downloads\RecoveredExternalLink28"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C:\Users\Hanifah\Downloads\RecoveredExternalLink29"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Users\Hanifah\Downloads\RecoveredExternalLink30"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Users\Hanifah\Downloads\RecoveredExternalLink31"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C:\Users\Hanifah\Downloads\RecoveredExternalLink3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sheetName val="Sept"/>
      <sheetName val="Dec"/>
      <sheetName val="WBS"/>
      <sheetName val="WPL"/>
      <sheetName val="WCF"/>
      <sheetName val="WCF Direct"/>
      <sheetName val="Non Financial"/>
      <sheetName val="WBS-Beg"/>
      <sheetName val="A"/>
      <sheetName val="Fiscal0901"/>
      <sheetName val="KSO NDE0901"/>
      <sheetName val="Fiscal0900"/>
      <sheetName val="KSO NDE0900"/>
      <sheetName val="Debitur &amp; Creditur"/>
      <sheetName val="Detail DP Juli 08"/>
      <sheetName val="RESUME"/>
      <sheetName val="Agent Resign"/>
      <sheetName val="Sheet3"/>
      <sheetName val="JADWAL"/>
      <sheetName val="WCF_Direct"/>
      <sheetName val="Non_Financial"/>
      <sheetName val="KSO_NDE0901"/>
      <sheetName val="KSO_NDE0900"/>
      <sheetName val="Debitur_&amp;_Creditur"/>
      <sheetName val="Detail_DP_Juli_08"/>
      <sheetName val="Agent_Resign"/>
      <sheetName val="Detail DP ..............08"/>
      <sheetName val="Q3Report"/>
      <sheetName val="Grafik"/>
      <sheetName val="ATT 2"/>
      <sheetName val="WCF_Direct1"/>
      <sheetName val="Non_Financial1"/>
      <sheetName val="KSO_NDE09011"/>
      <sheetName val="KSO_NDE09001"/>
      <sheetName val="Debitur_&amp;_Creditur1"/>
      <sheetName val="Detail_DP_Juli_081"/>
      <sheetName val="Agent_Resign1"/>
      <sheetName val="Detail_DP_______________08"/>
      <sheetName val="OLAH"/>
      <sheetName val="Fin. Ratios"/>
      <sheetName val="JABAR.dbf"/>
      <sheetName val="OLAH-1"/>
      <sheetName val="Rekap"/>
      <sheetName val="JABAR_dbf"/>
      <sheetName val="QM SCORE PI"/>
      <sheetName val="Data"/>
      <sheetName val="Tools"/>
      <sheetName val="Income Statement"/>
      <sheetName val="Operating Cycle"/>
      <sheetName val="Sources _ Uses"/>
      <sheetName val="Introduction"/>
      <sheetName val="Balance Sheet"/>
      <sheetName val="DuPont Analysis"/>
      <sheetName val="Sources &amp; Uses"/>
      <sheetName val="Altman Z"/>
      <sheetName val="Summary"/>
      <sheetName val="STATISTIK"/>
      <sheetName val="JER_ELIM"/>
      <sheetName val="Income_Statement"/>
      <sheetName val="Balance_Sheet"/>
      <sheetName val="Operating_Cycle"/>
      <sheetName val="DuPont_Analysis"/>
      <sheetName val="Sources_&amp;_Uses"/>
      <sheetName val="Altman_Z"/>
      <sheetName val="Sources___Uses"/>
      <sheetName val="Altman Z Score"/>
      <sheetName val="CWC Flexi"/>
      <sheetName val="PriceList"/>
      <sheetName val="CTIPricing"/>
      <sheetName val="Input"/>
      <sheetName val="PlatformList"/>
      <sheetName val="KASUS8"/>
      <sheetName val="KASUS10"/>
      <sheetName val="KOPINBA  "/>
      <sheetName val="MEDIA PRIMA   "/>
      <sheetName val="KOPINSA "/>
      <sheetName val="FA sd APRIL 07"/>
      <sheetName val="Answer"/>
      <sheetName val="BIAYA_DESEMBER_2007_AUDITED_R"/>
      <sheetName val="harga"/>
      <sheetName val="Sensititivy"/>
      <sheetName val="MASTER"/>
      <sheetName val="Fak_aktif"/>
      <sheetName val="Company Codes"/>
      <sheetName val="Training Catalog"/>
      <sheetName val="Panduan Input"/>
      <sheetName val="Target"/>
      <sheetName val="Summary &amp; Analisa Produktivitas"/>
      <sheetName val="Summary Kuantitas"/>
      <sheetName val="Summary Kualitas"/>
      <sheetName val="Jgn dihapus"/>
      <sheetName val="Detail Kuantitas"/>
      <sheetName val="Detail Kualitas"/>
      <sheetName val="HR"/>
      <sheetName val="Roster"/>
      <sheetName val="Keterlambatan"/>
      <sheetName val="Ijin Pulang"/>
      <sheetName val="data CMS"/>
      <sheetName val="QM Score"/>
      <sheetName val="PNP Score"/>
      <sheetName val="Sheet2 (2)"/>
      <sheetName val="ALL TEAM"/>
      <sheetName val="TEAM A"/>
      <sheetName val="BIAH"/>
      <sheetName val="PnP &amp; QM"/>
      <sheetName val="ROS"/>
      <sheetName val="TINA"/>
      <sheetName val="YANI"/>
      <sheetName val="ASIH"/>
      <sheetName val="ERLAN"/>
      <sheetName val="ANTO"/>
      <sheetName val="NUFI"/>
      <sheetName val="DEBBY"/>
      <sheetName val="RENDY"/>
      <sheetName val="ABDUL"/>
      <sheetName val="AGNI"/>
      <sheetName val="AJAT"/>
      <sheetName val="NONI"/>
      <sheetName val="IRVAN"/>
      <sheetName val="REKI"/>
      <sheetName val="TEAM B"/>
      <sheetName val="BELINDA"/>
      <sheetName val="RIO"/>
      <sheetName val="SARI"/>
      <sheetName val="KEHADIRAN"/>
      <sheetName val="LINDA"/>
      <sheetName val="GARY"/>
      <sheetName val="BUDI"/>
      <sheetName val="MICHAEL"/>
      <sheetName val="YUNI"/>
      <sheetName val="ADE"/>
      <sheetName val="TRI"/>
      <sheetName val="RINI"/>
      <sheetName val="NISA"/>
      <sheetName val="MUJI"/>
      <sheetName val="RATRI"/>
      <sheetName val="FIRMAN"/>
      <sheetName val="PERFO AGENT"/>
      <sheetName val="REKAP DATA AUX"/>
      <sheetName val="TC"/>
      <sheetName val="Sheet1"/>
      <sheetName val="Example"/>
      <sheetName val="Module1"/>
      <sheetName val="ErlangXL97"/>
      <sheetName val="Best Agent"/>
      <sheetName val="Rekap Perform"/>
      <sheetName val="Perform Agent"/>
      <sheetName val="Absensi bulan sebelumnya"/>
      <sheetName val="Absensi&amp;keterlambatan"/>
      <sheetName val="GANGGUAN"/>
      <sheetName val="TUPRES"/>
      <sheetName val="Rooster 2013"/>
      <sheetName val="PLAN ROSTER 24 JAM"/>
      <sheetName val="REKAP ABSENSI 2013"/>
      <sheetName val="Cuti"/>
      <sheetName val="RekapQM"/>
      <sheetName val="PnP"/>
      <sheetName val="CCM"/>
      <sheetName val="Tukar Dinas"/>
      <sheetName val="PLAN ROSTER"/>
      <sheetName val="Posisi Duduk"/>
      <sheetName val="DATA LOKER"/>
      <sheetName val="BODP-16KOLOM"/>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QA SCORE"/>
      <sheetName val="LOS CO"/>
      <sheetName val="Grafik Pie"/>
      <sheetName val="GCC BDO"/>
      <sheetName val="1"/>
      <sheetName val="2"/>
      <sheetName val="3"/>
      <sheetName val="4"/>
      <sheetName val="5"/>
      <sheetName val="6"/>
      <sheetName val="7"/>
      <sheetName val="8"/>
      <sheetName val="9"/>
      <sheetName val="10"/>
      <sheetName val="11"/>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12"/>
      <sheetName val="TOTAL PNR"/>
      <sheetName val="SINE"/>
      <sheetName val="Database"/>
      <sheetName val="config"/>
      <sheetName val="All 1"/>
      <sheetName val="13"/>
      <sheetName val="14"/>
      <sheetName val="Sheet2"/>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Monthly"/>
      <sheetName val="interval"/>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Daily"/>
      <sheetName val="mstr"/>
      <sheetName val="RSTR NOW"/>
      <sheetName val="RSTR NXT"/>
      <sheetName val="FORCAST CALL"/>
      <sheetName val="MASTER ROSTER"/>
      <sheetName val="Daily Forecast"/>
      <sheetName val="Half Hourly Forecast"/>
      <sheetName val="AHT Forecast"/>
      <sheetName val="10 versi halim"/>
      <sheetName val="10 evaluasi"/>
      <sheetName val="RecoveredExternalLink2"/>
      <sheetName val="Cuti Terpakai"/>
      <sheetName val="Rekap Absen"/>
      <sheetName val="Rapot"/>
      <sheetName val="KONTRAK"/>
      <sheetName val="Data SDM"/>
      <sheetName val="TimeSheet"/>
      <sheetName val="RAPOR"/>
      <sheetName val="Rekap Pembinaan"/>
      <sheetName val="Pembinaan"/>
      <sheetName val="Performance"/>
      <sheetName val="Absensi"/>
      <sheetName val="KEHADIRANSMG"/>
      <sheetName val="LoginJKT"/>
      <sheetName val="LoginSMG"/>
      <sheetName val="Log Gangguan"/>
      <sheetName val="PnP &amp; QM 2015"/>
      <sheetName val="QM"/>
      <sheetName val="DAILY TC"/>
      <sheetName val="LoginTC"/>
      <sheetName val="PERFO DAILY"/>
      <sheetName val="AUX DAILY"/>
      <sheetName val="GROUP DAILY"/>
      <sheetName val="DB-AGENT"/>
      <sheetName val="4DX"/>
      <sheetName val="4DX Team"/>
      <sheetName val="TICKETTING"/>
      <sheetName val="Sheet6"/>
      <sheetName val="Ticketing"/>
      <sheetName val="Master DATA"/>
      <sheetName val="TIME PL@N"/>
      <sheetName val="MASTER JADWAL"/>
      <sheetName val="PPCO TELKOMSEL"/>
      <sheetName val="ABSEN"/>
      <sheetName val="DAILY PERFORMANCE"/>
      <sheetName val="RAPORT NEW EKSPRESI"/>
      <sheetName val="Tapping Real Time"/>
      <sheetName val="Call Release"/>
      <sheetName val="Report Kinerja Agent"/>
      <sheetName val="Peakly"/>
      <sheetName val="Report Monthly"/>
      <sheetName val="Report Peak I"/>
      <sheetName val="Report Peak II"/>
      <sheetName val="Report Peak III"/>
      <sheetName val="Cover Report"/>
      <sheetName val="EFEKTIVITAS COACHING Per Peak"/>
      <sheetName val="Data Mounthly (kuantitas)"/>
      <sheetName val="Kuantitas"/>
      <sheetName val="Tes Produk"/>
      <sheetName val="NEW TUPRES &amp; LEVELING"/>
      <sheetName val="OLD TUPRES &amp; LEVELING"/>
      <sheetName val="Tiket"/>
      <sheetName val="KORELASI"/>
      <sheetName val="EFEKTIVITAS COACHING"/>
      <sheetName val="analisis 1"/>
      <sheetName val="REKAP ALL"/>
      <sheetName val="FPO"/>
      <sheetName val="RANGKING"/>
      <sheetName val="NEW TUPRES "/>
      <sheetName val="Report"/>
      <sheetName val="REKAP PERFORMANCE GROUP"/>
      <sheetName val="REKAP TAPPING"/>
      <sheetName val="NEW TUPRES TL"/>
      <sheetName val="Posduk"/>
      <sheetName val="MASTER PRINT ABSEN"/>
      <sheetName val="RUMUS"/>
      <sheetName val="BREAK JKT"/>
      <sheetName val="BREAK SMG"/>
      <sheetName val="PRINT"/>
      <sheetName val="ROSTER Jun"/>
      <sheetName val="ABSEN SABTU"/>
      <sheetName val="ABSEN MINGGU"/>
      <sheetName val="CC_Commercial"/>
      <sheetName val="Rekapitulasi"/>
      <sheetName val="Rekapitulasi (2)"/>
      <sheetName val="disc CC"/>
      <sheetName val="Rekapitulasi_(2)"/>
      <sheetName val="disc_CC"/>
      <sheetName val="Agus"/>
      <sheetName val="Andi"/>
      <sheetName val="Dery"/>
      <sheetName val="Desy"/>
      <sheetName val="Desi"/>
      <sheetName val="Dewi"/>
      <sheetName val="Dian"/>
      <sheetName val="Erlin"/>
      <sheetName val="Fauziah"/>
      <sheetName val="Henny"/>
      <sheetName val="Ina"/>
      <sheetName val="Irma"/>
      <sheetName val="Mira"/>
      <sheetName val="Neneng"/>
      <sheetName val="Rita"/>
      <sheetName val="Vissa"/>
      <sheetName val="Eka"/>
      <sheetName val="Ervina"/>
      <sheetName val="LOG"/>
      <sheetName val="Weekly"/>
      <sheetName val="Analisa"/>
      <sheetName val="Kualitas"/>
      <sheetName val="Login"/>
      <sheetName val="Tapping 24 detik"/>
      <sheetName val="RAPORT PER OFFICER"/>
      <sheetName val="RESUME KUANTITAS"/>
      <sheetName val="RESUME KUALITAS"/>
      <sheetName val="analisis 2"/>
      <sheetName val="RTO"/>
      <sheetName val="NEW TUPRES"/>
      <sheetName val="REKAP NC"/>
      <sheetName val="REKAP TIKET"/>
      <sheetName val="**00"/>
      <sheetName val="****02"/>
      <sheetName val="INV-16KOLOM"/>
      <sheetName val="INV-2001 NEW"/>
      <sheetName val="INV-2001 NEW (2)"/>
      <sheetName val="BODP-mtp-bulan"/>
      <sheetName val="DURK"/>
      <sheetName val="DRK"/>
      <sheetName val="DRK (3)"/>
      <sheetName val="RAPORT PER OFFICER LAMA"/>
      <sheetName val="REKAP TAPPING ( DETAIL )"/>
      <sheetName val=" REPORT KINERJA NEW"/>
      <sheetName val="REPORT KINERJA MONTHLY NEW"/>
      <sheetName val="APLIKASI"/>
      <sheetName val="REKAP FRAUD"/>
      <sheetName val="Justifikasi"/>
      <sheetName val="__00"/>
      <sheetName val="____02"/>
      <sheetName val="REPORT MONTLY"/>
      <sheetName val="Sheet4"/>
      <sheetName val="AUX"/>
      <sheetName val="Sheet5"/>
      <sheetName val="1.KAPITASI"/>
      <sheetName val="JAN"/>
      <sheetName val="KK Kunj Ruj"/>
      <sheetName val="Summary "/>
      <sheetName val="Desk Control Tools"/>
      <sheetName val="1 A"/>
      <sheetName val="2 A"/>
      <sheetName val="3 A"/>
      <sheetName val="4 A"/>
      <sheetName val="5 A"/>
      <sheetName val="6 A"/>
      <sheetName val="7 A"/>
      <sheetName val="8 A"/>
      <sheetName val="9 A"/>
      <sheetName val="10 A"/>
      <sheetName val="11 A"/>
      <sheetName val="Template"/>
      <sheetName val="Analisa Harian"/>
      <sheetName val="REPORT INFOMEDIA"/>
      <sheetName val="TRAINING"/>
      <sheetName val="12 A"/>
      <sheetName val="13 A"/>
      <sheetName val="14 A"/>
      <sheetName val="%"/>
      <sheetName val="RUMUS ICAL"/>
      <sheetName val="CP"/>
      <sheetName val="15 A"/>
      <sheetName val="16 A"/>
      <sheetName val="REAL COF"/>
      <sheetName val="WIO dan WFH"/>
      <sheetName val="17 A"/>
      <sheetName val="Persentase"/>
      <sheetName val="18 A"/>
      <sheetName val="19 A"/>
      <sheetName val="20 A"/>
      <sheetName val="21 A"/>
      <sheetName val="22 A"/>
      <sheetName val="23 A"/>
      <sheetName val="24 A"/>
      <sheetName val="25 A"/>
      <sheetName val="PATTERN "/>
      <sheetName val="26 A"/>
      <sheetName val="27 A"/>
      <sheetName val="28 A"/>
      <sheetName val="29 A"/>
      <sheetName val="30 A"/>
      <sheetName val="31 A"/>
      <sheetName val="REPORT "/>
      <sheetName val="DASHBOARD"/>
      <sheetName val="KEBUTUHAN PRIA"/>
      <sheetName val="REKAP CUTI"/>
      <sheetName val="Akurasi"/>
      <sheetName val="OVERTIME"/>
      <sheetName val="PARAMETER"/>
      <sheetName val="SIMULASI"/>
      <sheetName val="PARAMETER USULAN"/>
      <sheetName val="Agent"/>
      <sheetName val="SPV"/>
      <sheetName val="Total Bayar"/>
      <sheetName val="IKHSAN"/>
      <sheetName val="SYAMSUL"/>
      <sheetName val="BETI"/>
      <sheetName val="ANISA"/>
      <sheetName val="FATHUR"/>
      <sheetName val="DEVI"/>
      <sheetName val="VITRI"/>
      <sheetName val="Perrfo TC"/>
      <sheetName val="Simulasi  Monthly"/>
      <sheetName val="Template 10 harian"/>
      <sheetName val="Template Monthly"/>
      <sheetName val="target HK Jasnaker "/>
      <sheetName val="Analisa Kualitas"/>
      <sheetName val="Analisa kuantitas"/>
      <sheetName val="Prod CO"/>
      <sheetName val="ROSTER Oktober"/>
      <sheetName val="ALL DATA SDM"/>
      <sheetName val="Rekap aux per agent "/>
      <sheetName val="DATA ABSENSI"/>
      <sheetName val="ROSTER NOVEMBER"/>
      <sheetName val="P N P"/>
      <sheetName val="GANGGUAN APLIKASI"/>
      <sheetName val="PERFORM PRINT"/>
      <sheetName val="All site"/>
      <sheetName val="CC Bandung"/>
      <sheetName val="IBC"/>
      <sheetName val="OBC"/>
      <sheetName val="Back &amp; Support"/>
      <sheetName val="KEHADIRAN SMG"/>
      <sheetName val="KEHADIRAN JKT"/>
      <sheetName val="sslde"/>
      <sheetName val="2. PIN-F FKTP"/>
      <sheetName val="3.PIN-F PESERTA"/>
      <sheetName val="3a.REKAP PIN-F"/>
      <sheetName val="4.KUNJ.RUJUKAN"/>
      <sheetName val="5.ABSENSI KLAIM"/>
      <sheetName val="6.PERPRES 32"/>
      <sheetName val="7.PEER PEVIEW"/>
      <sheetName val="9. REALISASI PELKES rev ang"/>
      <sheetName val="9. REALISASI PELKES PER AKUN"/>
      <sheetName val="8.OSC  "/>
      <sheetName val="Pemasalahan dan Keluhan"/>
      <sheetName val="original"/>
      <sheetName val="piv0606"/>
      <sheetName val="READ ME!"/>
      <sheetName val="PIVOT"/>
      <sheetName val="Report Table"/>
      <sheetName val="List Missed Call"/>
      <sheetName val="Database Extension"/>
      <sheetName val="Pivot Missed Call"/>
      <sheetName val="Calendar"/>
      <sheetName val="Stat Raw"/>
      <sheetName val="Timeliness Raw"/>
      <sheetName val="Results"/>
      <sheetName val="Setup"/>
      <sheetName val="ClosedEmail"/>
      <sheetName val="Stat"/>
      <sheetName val="Accuracy (by TL)"/>
      <sheetName val="Open Ticket"/>
      <sheetName val="DATA AGENT"/>
      <sheetName val="SAHAL FADDLI"/>
      <sheetName val="ARYA"/>
      <sheetName val="SHERLY"/>
      <sheetName val="SIGIT PERMADI"/>
      <sheetName val="YELLIANA"/>
      <sheetName val="ALL QM"/>
      <sheetName val="TOTAL ALL QM"/>
      <sheetName val="NILAI 1-0"/>
      <sheetName val="DURASI"/>
      <sheetName val="Top 5 NC "/>
      <sheetName val="Data OT Baru"/>
      <sheetName val="GROUP AUX DAILY "/>
      <sheetName val="GROUP AUX DAILY KONSULTASI"/>
      <sheetName val="GROUP SUMMARY DAILY"/>
      <sheetName val="Rekap_aux_per_agent"/>
      <sheetName val="4DX SAHAL"/>
      <sheetName val="4DX YELLIANA"/>
      <sheetName val="Chart2"/>
      <sheetName val="Report Harian"/>
      <sheetName val="cwc"/>
      <sheetName val="Istilah"/>
      <sheetName val="Daily Report"/>
      <sheetName val="DAILY (2)"/>
      <sheetName val="DOR (2)"/>
      <sheetName val="DOR"/>
      <sheetName val="Analisa Roster &amp; SL"/>
      <sheetName val="7 (2)"/>
      <sheetName val="JADWAL BREAK"/>
      <sheetName val="ROSTER Mar"/>
      <sheetName val="ROSTER Apr"/>
      <sheetName val="RecoveredExternalLink1"/>
      <sheetName val="fktp"/>
      <sheetName val="MUTASI PBPU CC"/>
      <sheetName val="JANGAN HAPUS SHEET INI"/>
      <sheetName val="ROSTER Feb"/>
      <sheetName val="Pengelompokan"/>
      <sheetName val="PPCO - CALCULATION"/>
      <sheetName val="Rekomendasi"/>
      <sheetName val="Top 5 Nilai 0"/>
      <sheetName val="Summary Tapping"/>
      <sheetName val="Summary Penyebab AHT"/>
      <sheetName val="Kategori Permasalahan"/>
      <sheetName val="Detil Salah Solusi"/>
      <sheetName val="Persentase Nilai 0"/>
      <sheetName val="Distribusi Officer"/>
      <sheetName val="Detil Salah Solusi (2)"/>
      <sheetName val="Account"/>
      <sheetName val="CC_New"/>
      <sheetName val="fa SD APRIL07"/>
      <sheetName val="Agent_Speedy"/>
      <sheetName val="DAFTAR_AGENT"/>
      <sheetName val="SPV_SPRT_ADMIN"/>
      <sheetName val="GROUP AGENT"/>
      <sheetName val="Inv_proyek "/>
      <sheetName val="NAMA SALES"/>
      <sheetName val="Product"/>
      <sheetName val="RANKING PERMASALAHAN"/>
      <sheetName val="PVT"/>
      <sheetName val="DS"/>
      <sheetName val="detaill"/>
      <sheetName val="CWC Kategori"/>
      <sheetName val=" Daily"/>
      <sheetName val="data SPAM &amp; OOT"/>
      <sheetName val="Produktivity"/>
      <sheetName val="Rekap Daily"/>
      <sheetName val="keyword"/>
      <sheetName val="Trafic Interval"/>
      <sheetName val="Rekap Monthly"/>
      <sheetName val="Trafic Monthly"/>
      <sheetName val="fanpage FB"/>
      <sheetName val="21."/>
      <sheetName val="PPCOTEAM DESY"/>
      <sheetName val=" Report New Ekspresi"/>
      <sheetName val="REPORT KINERJA NEW"/>
      <sheetName val="DAILY PERFORMANCE (2)"/>
      <sheetName val="Rekap Tapping Mirror"/>
      <sheetName val="Kode Tapping"/>
      <sheetName val="BPJS_Beti Puspita"/>
      <sheetName val="BPJS_Anisa"/>
      <sheetName val="BPJS_Fatru_Rohman"/>
      <sheetName val="BPJS_Sigit Permadi"/>
      <sheetName val="BPJS_Khairunisa"/>
      <sheetName val="BPJS_DINI QATRUNADA"/>
      <sheetName val="BPJS_SHERLY OKTAVIANA"/>
      <sheetName val="BPJS_NURHASANAH"/>
      <sheetName val="BPJS_GANI"/>
      <sheetName val="BPJS_SANTI"/>
      <sheetName val="BPJS_SILVIA"/>
      <sheetName val="BPJS_DIMAS "/>
      <sheetName val="BPJS_M Yusuf E.N"/>
      <sheetName val="BPJS_HAFIDZ"/>
      <sheetName val="Juli 2013"/>
      <sheetName val="Agustus 2013"/>
      <sheetName val="September 2013"/>
      <sheetName val="Oktober 2013"/>
      <sheetName val="November 2013"/>
      <sheetName val="Desember 2013"/>
      <sheetName val="Januari 2014"/>
      <sheetName val="Februari 2014"/>
      <sheetName val="Maret 2014"/>
      <sheetName val="April 2014"/>
      <sheetName val="Mei 2014"/>
      <sheetName val="Juni 2014"/>
      <sheetName val="Juli 2014"/>
      <sheetName val="Agustus 2014"/>
      <sheetName val="September 2014"/>
      <sheetName val="Oktober 2014"/>
      <sheetName val="November 2014"/>
      <sheetName val="Desember 2014"/>
      <sheetName val="Januari 2015"/>
      <sheetName val="Februari 2015"/>
      <sheetName val="Maret 2015"/>
      <sheetName val="April 2015"/>
      <sheetName val="New PKWT"/>
      <sheetName val="PKWT"/>
      <sheetName val="Penilaian "/>
      <sheetName val="Rekap All (LOS 7 Feb)"/>
      <sheetName val="LOS 03022015"/>
      <sheetName val="Mei 2015"/>
      <sheetName val="JUNI 2015"/>
      <sheetName val="JULI 2015"/>
      <sheetName val="AGUSTUS 2015"/>
      <sheetName val="Sept'15"/>
      <sheetName val="Okt'15"/>
      <sheetName val="Nov'15"/>
      <sheetName val="Des'15"/>
      <sheetName val="Jan'16"/>
      <sheetName val="Feb'16"/>
      <sheetName val="Mar'16"/>
      <sheetName val="Apr'16"/>
      <sheetName val="MAY'16"/>
      <sheetName val="JUNE'16"/>
      <sheetName val="JULI'16"/>
      <sheetName val="AGUSTUS'16"/>
      <sheetName val="SEPT'16"/>
      <sheetName val="OCT'16"/>
      <sheetName val="NOV'16"/>
      <sheetName val="DES'16"/>
      <sheetName val="17.7"/>
      <sheetName val="17.8"/>
      <sheetName val="17.9"/>
      <sheetName val="17.10"/>
      <sheetName val="17.11"/>
      <sheetName val="17.12"/>
      <sheetName val="18.1"/>
      <sheetName val="18.2"/>
      <sheetName val="18.3"/>
      <sheetName val="PERNER"/>
      <sheetName val="Lampiran 3"/>
      <sheetName val="Nature"/>
      <sheetName val="Form detail Temuan"/>
      <sheetName val="dat kap Jan"/>
      <sheetName val="Dat Kap Feb"/>
      <sheetName val="2.KUNJ-RUJ"/>
      <sheetName val="3.PRB"/>
      <sheetName val="4.REALISASI PELKES PERAKUN"/>
      <sheetName val="5.MONITORING KLAIM"/>
      <sheetName val="6.DTPK"/>
      <sheetName val="7.FASKES BELUM MEMENUHI SYARAT"/>
      <sheetName val="9.Creden"/>
      <sheetName val="10.Recreden"/>
      <sheetName val="11.Rekap Creden-Recreden"/>
      <sheetName val="IVR GABUNGAN"/>
      <sheetName val="IVR CW"/>
      <sheetName val="IVR KDY"/>
      <sheetName val="IVR GM"/>
      <sheetName val="BK GABUNGAN"/>
      <sheetName val="BK KDY"/>
      <sheetName val="BK GM"/>
      <sheetName val="BK KDY ENG"/>
      <sheetName val="BK GM ENG"/>
      <sheetName val="TFBK"/>
      <sheetName val="KK GABUNGAN"/>
      <sheetName val="KK KDY"/>
      <sheetName val="KK GM"/>
      <sheetName val="KK KDY ENG"/>
      <sheetName val="KK GM ENG"/>
      <sheetName val="TFKK"/>
      <sheetName val="BIZ GAB"/>
      <sheetName val="BIZ CHANNEL"/>
      <sheetName val="TFBC"/>
      <sheetName val="BIZ CHANNEL GM"/>
      <sheetName val="PRIORITY"/>
      <sheetName val="PREFERRED KDY"/>
      <sheetName val="PREFERRED"/>
      <sheetName val="PREMIUM CARD KDY"/>
      <sheetName val="PREMIUM CARD"/>
      <sheetName val="LOST CARD GABUNGAN"/>
      <sheetName val="LOST CARD BK INA"/>
      <sheetName val="LOST CARD BK ENG"/>
      <sheetName val="LOST CARD KK INA"/>
      <sheetName val="LOST CARD GM"/>
      <sheetName val="LOST CARD ENG GM"/>
      <sheetName val="LOST CARD KK ENG"/>
      <sheetName val="VB"/>
      <sheetName val="ATT"/>
      <sheetName val="Gab Merchant"/>
      <sheetName val="TRAVEL"/>
      <sheetName val="TFM"/>
      <sheetName val="TRAVEL GM"/>
      <sheetName val="RWD"/>
      <sheetName val="DSE GABUNGAN"/>
      <sheetName val="BK DSE ENG"/>
      <sheetName val="BK DSE"/>
      <sheetName val="KK DSE ENG"/>
      <sheetName val="KK DSE"/>
      <sheetName val="PL GABUNGAN"/>
      <sheetName val="PL Eng"/>
      <sheetName val="PL Ina"/>
      <sheetName val="L Eng KDY"/>
      <sheetName val="L Ina KDY"/>
      <sheetName val="BIZ CHANNEL (2)"/>
      <sheetName val="LOST CARD"/>
      <sheetName val="LOST CARD ENG"/>
      <sheetName val="Resume Peniliaian"/>
      <sheetName val="RASIO"/>
      <sheetName val="ISK 01-03"/>
      <sheetName val="ISK 01-03 (2)"/>
      <sheetName val="RATIO NEW (2)"/>
      <sheetName val="dpt 2002 Kntrk Mjn"/>
      <sheetName val="dpt Lap.UnAudited Des'02"/>
      <sheetName val="dpt 2003 Kntrk Mjn"/>
      <sheetName val="dpt 2003 RKAP"/>
      <sheetName val="Finance Ratio"/>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dpt In-House Juni'02"/>
      <sheetName val="dpt In-House Juni'03"/>
      <sheetName val="CFO"/>
      <sheetName val="CF direct 02"/>
      <sheetName val="CF direct 03"/>
      <sheetName val="Rekap Traffic"/>
      <sheetName val="Aux History"/>
      <sheetName val="RecoveredExternalLink3"/>
      <sheetName val="RecoveredExternalLin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come Statement"/>
      <sheetName val="Operating Cycle"/>
      <sheetName val="Sources _ Uses"/>
      <sheetName val="Introduction"/>
      <sheetName val="Balance Sheet"/>
      <sheetName val="DuPont Analysis"/>
      <sheetName val="Sources &amp; Uses"/>
      <sheetName val="Altman Z"/>
      <sheetName val="Summary"/>
      <sheetName val="STATISTIK"/>
      <sheetName val="JER_ELIM"/>
      <sheetName val="Income_Statement"/>
      <sheetName val="Balance_Sheet"/>
      <sheetName val="Operating_Cycle"/>
      <sheetName val="DuPont_Analysis"/>
      <sheetName val="Sources_&amp;_Uses"/>
      <sheetName val="Altman_Z"/>
      <sheetName val="Sources___Uses"/>
      <sheetName val="Altman Z Score"/>
      <sheetName val="CWC Flexi"/>
      <sheetName val="PriceList"/>
      <sheetName val="CTIPricing"/>
      <sheetName val="Input"/>
      <sheetName val="PlatformList"/>
      <sheetName val="KASUS8"/>
      <sheetName val="KASUS10"/>
      <sheetName val="KOPINBA  "/>
      <sheetName val="MEDIA PRIMA   "/>
      <sheetName val="KOPINSA "/>
      <sheetName val="FA sd APRIL 07"/>
      <sheetName val="Answer"/>
      <sheetName val="BIAYA_DESEMBER_2007_AUDITED_R"/>
      <sheetName val="harga"/>
      <sheetName val="Sensititivy"/>
      <sheetName val="MASTER"/>
      <sheetName val="Fak_aktif"/>
      <sheetName val="QM SCORE PI"/>
      <sheetName val="original"/>
      <sheetName val="olah"/>
      <sheetName val="Sheet1"/>
      <sheetName val="piv0606"/>
      <sheetName val="Company Codes"/>
      <sheetName val="Training Catalog"/>
      <sheetName val="Sheet3"/>
      <sheetName val="Simulasi  Monthly"/>
      <sheetName val="Template 10 harian"/>
      <sheetName val="Template Monthly"/>
      <sheetName val="target HK Jasnaker "/>
      <sheetName val="Analisa Kualitas"/>
      <sheetName val="Analisa kuantitas"/>
      <sheetName val="Prod CO"/>
      <sheetName val="Kualitas"/>
      <sheetName val="Sheet2"/>
      <sheetName val="**00"/>
      <sheetName val="****02"/>
      <sheetName val="INV-16KOLOM"/>
      <sheetName val="INV-2001 NEW"/>
      <sheetName val="INV-2001 NEW (2)"/>
      <sheetName val="BODP-16KOLOM"/>
      <sheetName val="BODP-mtp-bulan"/>
      <sheetName val="DURK"/>
      <sheetName val="DRK"/>
      <sheetName val="DRK (3)"/>
      <sheetName val="Cuti Terpakai"/>
      <sheetName val="Rekap Absen"/>
      <sheetName val="Rapot"/>
      <sheetName val="ALL TEAM"/>
      <sheetName val="KONTRAK"/>
      <sheetName val="Data SDM"/>
      <sheetName val="TimeSheet"/>
      <sheetName val="RAPOR"/>
      <sheetName val="Rekap Pembinaan"/>
      <sheetName val="KEHADIRAN"/>
      <sheetName val="Pembinaan"/>
      <sheetName val="Performance"/>
      <sheetName val="tupres"/>
      <sheetName val="Absensi"/>
      <sheetName val="Data OT Baru"/>
      <sheetName val="KEHADIRANSMG"/>
      <sheetName val="LoginJKT"/>
      <sheetName val="LoginSMG"/>
      <sheetName val="Log Gangguan"/>
      <sheetName val="PnP &amp; QM"/>
      <sheetName val="PnP &amp; QM 2015"/>
      <sheetName val="QM"/>
      <sheetName val="LoginTC"/>
      <sheetName val="DAILY TC"/>
      <sheetName val="Ticketing"/>
      <sheetName val="Sheet4"/>
      <sheetName val="PERFO DAILY"/>
      <sheetName val="AUX DAILY"/>
      <sheetName val="GROUP DAILY"/>
      <sheetName val="DB-AGENT"/>
      <sheetName val="4DX"/>
      <sheetName val="4DX Team"/>
      <sheetName val="Justifikasi"/>
      <sheetName val="TICKETTING"/>
      <sheetName val="REKAP DATA AUX"/>
      <sheetName val="Sheet6"/>
      <sheetName val="PARAMETER"/>
      <sheetName val="SIMULASI"/>
      <sheetName val="PARAMETER USULAN"/>
      <sheetName val="Agent"/>
      <sheetName val="SPV"/>
      <sheetName val="Total Bayar"/>
      <sheetName val="All 1"/>
      <sheetName val="Rekap"/>
      <sheetName val="Dat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TEAM A"/>
      <sheetName val="BIAH"/>
      <sheetName val="ROS"/>
      <sheetName val="TINA"/>
      <sheetName val="YANI"/>
      <sheetName val="ASIH"/>
      <sheetName val="ERLAN"/>
      <sheetName val="ANTO"/>
      <sheetName val="NUFI"/>
      <sheetName val="DEBBY"/>
      <sheetName val="RENDY"/>
      <sheetName val="ABDUL"/>
      <sheetName val="AGNI"/>
      <sheetName val="IKHSAN"/>
      <sheetName val="AJAT"/>
      <sheetName val="NONI"/>
      <sheetName val="IRVAN"/>
      <sheetName val="REKI"/>
      <sheetName val="TEAM B"/>
      <sheetName val="BELINDA"/>
      <sheetName val="RIO"/>
      <sheetName val="SARI"/>
      <sheetName val="LINDA"/>
      <sheetName val="GARY"/>
      <sheetName val="BUDI"/>
      <sheetName val="MICHAEL"/>
      <sheetName val="YUNI"/>
      <sheetName val="SYAMSUL"/>
      <sheetName val="TRI"/>
      <sheetName val="RINI"/>
      <sheetName val="NISA"/>
      <sheetName val="MUJI"/>
      <sheetName val="RATRI"/>
      <sheetName val="FIRMAN"/>
      <sheetName val="BETI"/>
      <sheetName val="ANISA"/>
      <sheetName val="FATHUR"/>
      <sheetName val="DEVI"/>
      <sheetName val="VITRI"/>
      <sheetName val="Login"/>
      <sheetName val="Perrfo TC"/>
      <sheetName val="Best Agent"/>
      <sheetName val="Rekap Perform"/>
      <sheetName val="Perform Agent"/>
      <sheetName val="Absensi bulan sebelumnya"/>
      <sheetName val="Absensi&amp;keterlambatan"/>
      <sheetName val="GANGGUAN"/>
      <sheetName val="Rooster 2013"/>
      <sheetName val="PLAN ROSTER 24 JAM"/>
      <sheetName val="REKAP ABSENSI 2013"/>
      <sheetName val="Cuti"/>
      <sheetName val="RekapQM"/>
      <sheetName val="PnP"/>
      <sheetName val="CCM"/>
      <sheetName val="Tukar Dinas"/>
      <sheetName val="PLAN ROSTER"/>
      <sheetName val="Posisi Duduk"/>
      <sheetName val="DATA LOKER"/>
      <sheetName val="Posduk"/>
      <sheetName val="MASTER PRINT ABSEN"/>
      <sheetName val="RUMUS"/>
      <sheetName val="BREAK JKT"/>
      <sheetName val="BREAK SMG"/>
      <sheetName val="PRINT"/>
      <sheetName val="ROSTER Oktober"/>
      <sheetName val="ABSEN SABTU"/>
      <sheetName val="ABSEN MINGGU"/>
      <sheetName val="__00"/>
      <sheetName val="____02"/>
      <sheetName val="ADE"/>
      <sheetName val="PERFO AGENT"/>
      <sheetName val="TC"/>
      <sheetName val="ALL DATA SDM"/>
      <sheetName val="Rekap aux per agent "/>
      <sheetName val="DATA ABSENSI"/>
      <sheetName val="ROSTER NOVEMBER"/>
      <sheetName val="P N P"/>
      <sheetName val="GANGGUAN APLIKASI"/>
      <sheetName val="PERFORM PRINT"/>
      <sheetName val="All site"/>
      <sheetName val="CC Bandung"/>
      <sheetName val="IBC"/>
      <sheetName val="OBC"/>
      <sheetName val="Back &amp; Support"/>
      <sheetName val="Example"/>
      <sheetName val="Module1"/>
      <sheetName val="ErlangXL97"/>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QA SCORE"/>
      <sheetName val="LOS CO"/>
      <sheetName val="Grafik Pie"/>
      <sheetName val="GCC BDO"/>
      <sheetName val="TOTAL PNR"/>
      <sheetName val="SINE"/>
      <sheetName val="Database"/>
      <sheetName val="config"/>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Monthly"/>
      <sheetName val="interval"/>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Daily"/>
      <sheetName val="mstr"/>
      <sheetName val="RSTR NOW"/>
      <sheetName val="RSTR NXT"/>
      <sheetName val="FORCAST CALL"/>
      <sheetName val="MASTER ROSTER"/>
      <sheetName val="Daily Forecast"/>
      <sheetName val="Half Hourly Forecast"/>
      <sheetName val="AHT Forecast"/>
      <sheetName val="10 versi halim"/>
      <sheetName val="10 evaluasi"/>
      <sheetName val="RecoveredExternalLink2"/>
      <sheetName val="Dian"/>
      <sheetName val="JADWAL"/>
      <sheetName val="KEHADIRAN SMG"/>
      <sheetName val="KEHADIRAN JKT"/>
      <sheetName val="Jan"/>
      <sheetName val="sslde"/>
      <sheetName val="1.KAPITASI"/>
      <sheetName val="2. PIN-F FKTP"/>
      <sheetName val="3.PIN-F PESERTA"/>
      <sheetName val="3a.REKAP PIN-F"/>
      <sheetName val="4.KUNJ.RUJUKAN"/>
      <sheetName val="5.ABSENSI KLAIM"/>
      <sheetName val="6.PERPRES 32"/>
      <sheetName val="7.PEER PEVIEW"/>
      <sheetName val="9. REALISASI PELKES rev ang"/>
      <sheetName val="9. REALISASI PELKES PER AKUN"/>
      <sheetName val="8.OSC  "/>
      <sheetName val="Pemasalahan dan Keluhan"/>
      <sheetName val="CP"/>
      <sheetName val="RUMUS ICAL"/>
      <sheetName val="ROSTER"/>
      <sheetName val="KEBUTUHAN PRIA"/>
      <sheetName val="REKAP CUTI"/>
      <sheetName val="READ ME!"/>
      <sheetName val="PIVOT"/>
      <sheetName val="Report Table"/>
      <sheetName val="List Missed Call"/>
      <sheetName val="Database Extension"/>
      <sheetName val="Pivot Missed Call"/>
      <sheetName val="Calendar"/>
      <sheetName val="Stat Raw"/>
      <sheetName val="Timeliness Raw"/>
      <sheetName val="Results"/>
      <sheetName val="Setup"/>
      <sheetName val="Dashboard"/>
      <sheetName val="ClosedEmail"/>
      <sheetName val="Stat"/>
      <sheetName val="Accuracy (by TL)"/>
      <sheetName val="Open Ticket"/>
      <sheetName val="Master DATA"/>
      <sheetName val="TIME PL@N"/>
      <sheetName val="MASTER JADWAL"/>
      <sheetName val="ABSEN"/>
      <sheetName val="DAILY PERFORMANCE"/>
      <sheetName val="RAPORT PER OFFICER"/>
      <sheetName val="RAPORT PER OFFICER LAMA"/>
      <sheetName val="Tapping Real Time"/>
      <sheetName val="Call Release"/>
      <sheetName val="PPCO TELKOMSEL"/>
      <sheetName val="Kuantitas"/>
      <sheetName val="Tes Produk"/>
      <sheetName val="NEW TUPRES &amp; LEVELING"/>
      <sheetName val="Tiket"/>
      <sheetName val="KORELASI"/>
      <sheetName val="EFEKTIVITAS COACHING"/>
      <sheetName val="analisis 1"/>
      <sheetName val="Peakly"/>
      <sheetName val="REKAP ALL"/>
      <sheetName val="FPO"/>
      <sheetName val="RANGKING"/>
      <sheetName val="Report"/>
      <sheetName val="REKAP PERFORMANCE GROUP"/>
      <sheetName val="REKAP TAPPING"/>
      <sheetName val="REKAP TAPPING ( DETAIL )"/>
      <sheetName val="RAPORT NEW EKSPRESI"/>
      <sheetName val=" REPORT KINERJA NEW"/>
      <sheetName val="REPORT KINERJA MONTHLY NEW"/>
      <sheetName val="NEW TUPRES "/>
      <sheetName val="APLIKASI"/>
      <sheetName val="REKAP FRAU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Income Statement"/>
      <sheetName val="Operating Cycle"/>
      <sheetName val="Sources &amp; Uses"/>
      <sheetName val="Sheet2"/>
      <sheetName val="READ ME!"/>
      <sheetName val="PIVOT"/>
      <sheetName val="Summary"/>
      <sheetName val="Report Table"/>
      <sheetName val="List Missed Call"/>
      <sheetName val="Database Extension"/>
      <sheetName val="Pivot Missed Call"/>
      <sheetName val="Calendar"/>
      <sheetName val="Stat Raw"/>
      <sheetName val="Timeliness Raw"/>
      <sheetName val="Results"/>
      <sheetName val="Setup"/>
      <sheetName val="Dashboard"/>
      <sheetName val="ClosedEmail"/>
      <sheetName val="Stat"/>
      <sheetName val="Accuracy (by TL)"/>
      <sheetName val="Open Ticket"/>
      <sheetName val="Introduction"/>
      <sheetName val="Balance Sheet"/>
      <sheetName val="DuPont Analysis"/>
      <sheetName val="Altman Z"/>
      <sheetName val="Sources _ Uses"/>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Example"/>
      <sheetName val="Module1"/>
      <sheetName val="ErlangXL97"/>
      <sheetName val="Best Agent"/>
      <sheetName val="Rekap Perform"/>
      <sheetName val="Perform Agent"/>
      <sheetName val="Absensi bulan sebelumnya"/>
      <sheetName val="Absensi&amp;keterlambatan"/>
      <sheetName val="GANGGUAN"/>
      <sheetName val="TUPRES"/>
      <sheetName val="Rooster 2013"/>
      <sheetName val="PLAN ROSTER 24 JAM"/>
      <sheetName val="REKAP ABSENSI 2013"/>
      <sheetName val="Cuti"/>
      <sheetName val="RekapQM"/>
      <sheetName val="PnP"/>
      <sheetName val="CCM"/>
      <sheetName val="Tukar Dinas"/>
      <sheetName val="PLAN ROSTER"/>
      <sheetName val="Posisi Duduk"/>
      <sheetName val="Sheet3"/>
      <sheetName val="DATA LOKER"/>
      <sheetName val="BODP-16KOLOM"/>
      <sheetName val="**00"/>
      <sheetName val="****02"/>
      <sheetName val="INV-16KOLOM"/>
      <sheetName val="INV-2001 NEW"/>
      <sheetName val="INV-2001 NEW (2)"/>
      <sheetName val="BODP-mtp-bulan"/>
      <sheetName val="DURK"/>
      <sheetName val="DRK"/>
      <sheetName val="DRK (3)"/>
      <sheetName val="QA SCORE"/>
      <sheetName val="LOS CO"/>
      <sheetName val="Grafik Pie"/>
      <sheetName val="GCC BDO"/>
      <sheetName val="1"/>
      <sheetName val="2"/>
      <sheetName val="3"/>
      <sheetName val="4"/>
      <sheetName val="5"/>
      <sheetName val="6"/>
      <sheetName val="7"/>
      <sheetName val="8"/>
      <sheetName val="9"/>
      <sheetName val="10"/>
      <sheetName val="11"/>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12"/>
      <sheetName val="TOTAL PNR"/>
      <sheetName val="SINE"/>
      <sheetName val="Database"/>
      <sheetName val="config"/>
      <sheetName val="All 1"/>
      <sheetName val="Rekap"/>
      <sheetName val="Data"/>
      <sheetName val="13"/>
      <sheetName val="14"/>
      <sheetName val="Master DATA"/>
      <sheetName val="TIME PL@N"/>
      <sheetName val="MASTER JADWAL"/>
      <sheetName val="ABSEN"/>
      <sheetName val="DAILY PERFORMANCE"/>
      <sheetName val="RAPORT PER OFFICER"/>
      <sheetName val="RAPORT PER OFFICER LAMA"/>
      <sheetName val="Tapping Real Time"/>
      <sheetName val="Call Release"/>
      <sheetName val="PPCO TELKOMSEL"/>
      <sheetName val="Kuantitas"/>
      <sheetName val="Tes Produk"/>
      <sheetName val="mONTHLY"/>
      <sheetName val="NEW TUPRES &amp; LEVELING"/>
      <sheetName val="Tiket"/>
      <sheetName val="KORELASI"/>
      <sheetName val="EFEKTIVITAS COACHING"/>
      <sheetName val="analisis 1"/>
      <sheetName val="Peakly"/>
      <sheetName val="REKAP ALL"/>
      <sheetName val="FPO"/>
      <sheetName val="ABSENSI"/>
      <sheetName val="RANGKING"/>
      <sheetName val="Report"/>
      <sheetName val="REKAP PERFORMANCE GROUP"/>
      <sheetName val="REKAP TAPPING"/>
      <sheetName val="JADWAL"/>
      <sheetName val="DATA SDM"/>
      <sheetName val="REKAP TAPPING ( DETAIL )"/>
      <sheetName val="RAPORT NEW EKSPRESI"/>
      <sheetName val=" REPORT KINERJA NEW"/>
      <sheetName val="REPORT KINERJA MONTHLY NEW"/>
      <sheetName val="NEW TUPRES "/>
      <sheetName val="APLIKASI"/>
      <sheetName val="REKAP FRAUD"/>
      <sheetName val="Cuti Terpakai"/>
      <sheetName val="Rekap Absen"/>
      <sheetName val="Rapot"/>
      <sheetName val="ALL TEAM"/>
      <sheetName val="KONTRAK"/>
      <sheetName val="TimeSheet"/>
      <sheetName val="RAPOR"/>
      <sheetName val="Rekap Pembinaan"/>
      <sheetName val="Pembinaan"/>
      <sheetName val="Performance"/>
      <sheetName val="KEHADIRAN"/>
      <sheetName val="KEHADIRANSMG"/>
      <sheetName val="LoginJKT"/>
      <sheetName val="LoginSMG"/>
      <sheetName val="Log Gangguan"/>
      <sheetName val="PnP &amp; QM"/>
      <sheetName val="PnP &amp; QM 2015"/>
      <sheetName val="QM"/>
      <sheetName val="DAILY TC"/>
      <sheetName val="LoginTC"/>
      <sheetName val="Ticketing"/>
      <sheetName val="PERFO DAILY"/>
      <sheetName val="AUX DAILY"/>
      <sheetName val="GROUP DAILY"/>
      <sheetName val="DB-AGENT"/>
      <sheetName val="4DX Team"/>
      <sheetName val="4DX"/>
      <sheetName val="Justifikasi"/>
      <sheetName val="TICKETTING"/>
      <sheetName val="MASTER"/>
      <sheetName val="REKAP DATA AUX"/>
      <sheetName val="Sheet6"/>
      <sheetName val="__00"/>
      <sheetName val="____02"/>
      <sheetName val="KEHADIRAN SMG"/>
      <sheetName val="KEHADIRAN JKT"/>
      <sheetName val="PARAMETER USULAN"/>
      <sheetName val="MASTER PRINT ABSEN"/>
      <sheetName val="KEBUTUHAN PRIA"/>
      <sheetName val="RUMUS ICAL"/>
      <sheetName val="ROSTER"/>
      <sheetName val="Posduk"/>
      <sheetName val="CP"/>
      <sheetName val="BREAK JKT"/>
      <sheetName val="BREAK SMG"/>
      <sheetName val="PRINT"/>
      <sheetName val="ABSEN SABTU"/>
      <sheetName val="ABSEN MINGGU"/>
      <sheetName val="REKAP CUTI"/>
      <sheetName val="Chart2"/>
      <sheetName val="Report Harian"/>
      <sheetName val="Weekly"/>
      <sheetName val="cwc"/>
      <sheetName val="Daily"/>
      <sheetName val="Istilah"/>
      <sheetName val="Daily Report"/>
      <sheetName val="Akurasi"/>
      <sheetName val="DAILY (2)"/>
      <sheetName val="Sheet4"/>
      <sheetName val="DOR (2)"/>
      <sheetName val="DOR"/>
      <sheetName val="Interval"/>
      <sheetName val="Analisa Roster &amp; SL"/>
      <sheetName val="7 (2)"/>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mstr"/>
      <sheetName val="RSTR NOW"/>
      <sheetName val="RSTR NXT"/>
      <sheetName val="FORCAST CALL"/>
      <sheetName val="MASTER ROSTER"/>
      <sheetName val="JADWAL BREAK"/>
      <sheetName val="RUMUS"/>
      <sheetName val="ROSTER Mar"/>
      <sheetName val="ROSTER Apr"/>
      <sheetName val="RecoveredExternalLink1"/>
      <sheetName val="A"/>
      <sheetName val="fktp"/>
      <sheetName val="MUTASI PBPU CC"/>
      <sheetName val="JANGAN HAPUS SHEET INI"/>
      <sheetName val="Panduan Input"/>
      <sheetName val="Target"/>
      <sheetName val="Summary &amp; Analisa Produktivitas"/>
      <sheetName val="Summary Kuantitas"/>
      <sheetName val="Summary Kualitas"/>
      <sheetName val="Jgn dihapus"/>
      <sheetName val="Detail Kuantitas"/>
      <sheetName val="Detail Kualitas"/>
      <sheetName val="HR"/>
      <sheetName val="Keterlambatan"/>
      <sheetName val="Ijin Pulang"/>
      <sheetName val="data CMS"/>
      <sheetName val="QM Score"/>
      <sheetName val="PNP Score"/>
      <sheetName val="ROSTER Feb"/>
      <sheetName val="List"/>
      <sheetName val="Sept"/>
      <sheetName val="Dec"/>
      <sheetName val="WBS"/>
      <sheetName val="WPL"/>
      <sheetName val="WCF"/>
      <sheetName val="WCF Direct"/>
      <sheetName val="Non Financial"/>
      <sheetName val="WBS-Beg"/>
      <sheetName val="Fiscal0901"/>
      <sheetName val="KSO NDE0901"/>
      <sheetName val="Fiscal0900"/>
      <sheetName val="KSO NDE0900"/>
      <sheetName val="Debitur &amp; Creditur"/>
      <sheetName val="Detail DP Juli 08"/>
      <sheetName val="RESUME"/>
      <sheetName val="Agent Resign"/>
      <sheetName val="WCF_Direct"/>
      <sheetName val="Non_Financial"/>
      <sheetName val="KSO_NDE0901"/>
      <sheetName val="KSO_NDE0900"/>
      <sheetName val="Debitur_&amp;_Creditur"/>
      <sheetName val="Detail_DP_Juli_08"/>
      <sheetName val="Agent_Resign"/>
      <sheetName val="Detail DP ..............08"/>
      <sheetName val="Q3Report"/>
      <sheetName val="Grafik"/>
      <sheetName val="ATT 2"/>
      <sheetName val="WCF_Direct1"/>
      <sheetName val="Non_Financial1"/>
      <sheetName val="KSO_NDE09011"/>
      <sheetName val="KSO_NDE09001"/>
      <sheetName val="Debitur_&amp;_Creditur1"/>
      <sheetName val="Detail_DP_Juli_081"/>
      <sheetName val="Agent_Resign1"/>
      <sheetName val="Detail_DP_______________08"/>
      <sheetName val="Fin. Ratios"/>
      <sheetName val="JABAR.dbf"/>
      <sheetName val="OLAH-1"/>
      <sheetName val="JABAR_dbf"/>
      <sheetName val="QM SCORE PI"/>
      <sheetName val="Pengelompokan"/>
      <sheetName val="PPCO - CALCULATION"/>
      <sheetName val="Rekomendasi"/>
      <sheetName val="Top 5 Nilai 0"/>
      <sheetName val="Summary Tapping"/>
      <sheetName val="Summary Penyebab AHT"/>
      <sheetName val="Kategori Permasalahan"/>
      <sheetName val="Detil Salah Solusi"/>
      <sheetName val="Persentase Nilai 0"/>
      <sheetName val="Distribusi Officer"/>
      <sheetName val="Detil Salah Solusi (2)"/>
      <sheetName val="Account"/>
      <sheetName val="CC_New"/>
      <sheetName val="FA sd APRIL 07"/>
      <sheetName val="fa SD APRIL07"/>
      <sheetName val="Agent_Speedy"/>
      <sheetName val="DAFTAR_AGENT"/>
      <sheetName val="SPV_SPRT_ADMIN"/>
      <sheetName val="GROUP AGENT"/>
      <sheetName val="Daily Forecast"/>
      <sheetName val="Half Hourly Forecast"/>
      <sheetName val="AHT Forecast"/>
      <sheetName val="10 versi halim"/>
      <sheetName val="10 evaluasi"/>
      <sheetName val="RecoveredExternalLink2"/>
      <sheetName val="TEAM A"/>
      <sheetName val="BIAH"/>
      <sheetName val="ROS"/>
      <sheetName val="TINA"/>
      <sheetName val="YANI"/>
      <sheetName val="ASIH"/>
      <sheetName val="ERLAN"/>
      <sheetName val="ANTO"/>
      <sheetName val="NUFI"/>
      <sheetName val="DEBBY"/>
      <sheetName val="RENDY"/>
      <sheetName val="ABDUL"/>
      <sheetName val="AGNI"/>
      <sheetName val="AJAT"/>
      <sheetName val="NONI"/>
      <sheetName val="IRVAN"/>
      <sheetName val="REKI"/>
      <sheetName val="TEAM B"/>
      <sheetName val="BELINDA"/>
      <sheetName val="RIO"/>
      <sheetName val="SARI"/>
      <sheetName val="LINDA"/>
      <sheetName val="GARY"/>
      <sheetName val="BUDI"/>
      <sheetName val="MICHAEL"/>
      <sheetName val="YUNI"/>
      <sheetName val="ADE"/>
      <sheetName val="TRI"/>
      <sheetName val="RINI"/>
      <sheetName val="NISA"/>
      <sheetName val="MUJI"/>
      <sheetName val="RATRI"/>
      <sheetName val="FIRMAN"/>
      <sheetName val="PERFO AGENT"/>
      <sheetName val="TC"/>
      <sheetName val="STATISTIK"/>
      <sheetName val="Tools"/>
      <sheetName val="PriceList"/>
      <sheetName val="CTIPricing"/>
      <sheetName val="Input"/>
      <sheetName val="PlatformList"/>
      <sheetName val="Inv_proyek "/>
      <sheetName val="NAMA SALES"/>
      <sheetName val="Product"/>
      <sheetName val="Kualitas"/>
      <sheetName val="NEW TUPRES"/>
      <sheetName val="RANKING PERMASALAHAN"/>
      <sheetName val="PVT"/>
      <sheetName val="DS"/>
      <sheetName val="detaill"/>
      <sheetName val="CWC Kategori"/>
      <sheetName val=" Daily"/>
      <sheetName val="agent"/>
      <sheetName val="data SPAM &amp; OOT"/>
      <sheetName val="Produktivity"/>
      <sheetName val="Rekap Daily"/>
      <sheetName val="keyword"/>
      <sheetName val="Trafic Interval"/>
      <sheetName val="Rekap Monthly"/>
      <sheetName val="Trafic Monthly"/>
      <sheetName val="fanpage FB"/>
      <sheetName val="21."/>
      <sheetName val="PPCOTEAM DESY"/>
      <sheetName val=" Report New Ekspresi"/>
      <sheetName val="REPORT KINERJA NEW"/>
      <sheetName val="DAILY PERFORMANCE (2)"/>
      <sheetName val="Rekap Tapping Mirror"/>
      <sheetName val="Kode Tapping"/>
      <sheetName val="Analisa"/>
      <sheetName val="Login"/>
      <sheetName val="Tapping 24 detik"/>
      <sheetName val="RESUME KUANTITAS"/>
      <sheetName val="RESUME KUALITAS"/>
      <sheetName val="analisis 2"/>
      <sheetName val="RTO"/>
      <sheetName val="REKAP NC"/>
      <sheetName val="REKAP TIKET"/>
      <sheetName val="BPJS_Beti Puspita"/>
      <sheetName val="BPJS_Anisa"/>
      <sheetName val="BPJS_Fatru_Rohman"/>
      <sheetName val="BPJS_Sigit Permadi"/>
      <sheetName val="BPJS_Khairunisa"/>
      <sheetName val="BPJS_DINI QATRUNADA"/>
      <sheetName val="BPJS_SHERLY OKTAVIANA"/>
      <sheetName val="BPJS_NURHASANAH"/>
      <sheetName val="BPJS_GANI"/>
      <sheetName val="BPJS_SANTI"/>
      <sheetName val="BPJS_SILVIA"/>
      <sheetName val="BPJS_DIMAS "/>
      <sheetName val="BPJS_M Yusuf E.N"/>
      <sheetName val="BPJS_HAFIDZ"/>
      <sheetName val="Juli 2013"/>
      <sheetName val="Agustus 2013"/>
      <sheetName val="September 2013"/>
      <sheetName val="Oktober 2013"/>
      <sheetName val="November 2013"/>
      <sheetName val="Desember 2013"/>
      <sheetName val="Januari 2014"/>
      <sheetName val="Februari 2014"/>
      <sheetName val="Maret 2014"/>
      <sheetName val="April 2014"/>
      <sheetName val="Mei 2014"/>
      <sheetName val="Juni 2014"/>
      <sheetName val="Juli 2014"/>
      <sheetName val="Agustus 2014"/>
      <sheetName val="September 2014"/>
      <sheetName val="Oktober 2014"/>
      <sheetName val="November 2014"/>
      <sheetName val="Desember 2014"/>
      <sheetName val="Januari 2015"/>
      <sheetName val="Februari 2015"/>
      <sheetName val="Maret 2015"/>
      <sheetName val="April 2015"/>
      <sheetName val="New PKWT"/>
      <sheetName val="PKWT"/>
      <sheetName val="Penilaian "/>
      <sheetName val="Data Agent"/>
      <sheetName val="Rekap All (LOS 7 Feb)"/>
      <sheetName val="LOS 03022015"/>
      <sheetName val="Mei 2015"/>
      <sheetName val="JUNI 2015"/>
      <sheetName val="JULI 2015"/>
      <sheetName val="AGUSTUS 2015"/>
      <sheetName val="Sept'15"/>
      <sheetName val="Okt'15"/>
      <sheetName val="Nov'15"/>
      <sheetName val="Des'15"/>
      <sheetName val="Jan'16"/>
      <sheetName val="Feb'16"/>
      <sheetName val="Mar'16"/>
      <sheetName val="Apr'16"/>
      <sheetName val="MAY'16"/>
      <sheetName val="JUNE'16"/>
      <sheetName val="JULI'16"/>
      <sheetName val="AGUSTUS'16"/>
      <sheetName val="SEPT'16"/>
      <sheetName val="OCT'16"/>
      <sheetName val="NOV'16"/>
      <sheetName val="DES'16"/>
      <sheetName val="17.7"/>
      <sheetName val="17.8"/>
      <sheetName val="17.9"/>
      <sheetName val="17.10"/>
      <sheetName val="17.11"/>
      <sheetName val="17.12"/>
      <sheetName val="18.1"/>
      <sheetName val="18.2"/>
      <sheetName val="18.3"/>
      <sheetName val="PERNER"/>
      <sheetName val="Lampiran 3"/>
      <sheetName val="Nature"/>
      <sheetName val="Form detail Temuan"/>
      <sheetName val="Report Kinerja Agent"/>
      <sheetName val="Report Monthly"/>
      <sheetName val="Report Peak I"/>
      <sheetName val="Report Peak II"/>
      <sheetName val="Report Peak III"/>
      <sheetName val="Cover Report"/>
      <sheetName val="EFEKTIVITAS COACHING Per Peak"/>
      <sheetName val="Data Mounthly (kuantitas)"/>
      <sheetName val="OLD TUPRES &amp; LEVELING"/>
      <sheetName val="NEW TUPRES TL"/>
      <sheetName val="ROSTER Jun"/>
      <sheetName val="Altman Z Score"/>
      <sheetName val="CC_Commercial"/>
      <sheetName val="Rekapitulasi"/>
      <sheetName val="Rekapitulasi (2)"/>
      <sheetName val="disc CC"/>
      <sheetName val="Rekapitulasi_(2)"/>
      <sheetName val="disc_CC"/>
      <sheetName val="Agus"/>
      <sheetName val="Andi"/>
      <sheetName val="Dery"/>
      <sheetName val="Desy"/>
      <sheetName val="Desi"/>
      <sheetName val="Dewi"/>
      <sheetName val="Dian"/>
      <sheetName val="Erlin"/>
      <sheetName val="Fauziah"/>
      <sheetName val="Henny"/>
      <sheetName val="Ina"/>
      <sheetName val="Irma"/>
      <sheetName val="Mira"/>
      <sheetName val="Neneng"/>
      <sheetName val="Rita"/>
      <sheetName val="Vissa"/>
      <sheetName val="Eka"/>
      <sheetName val="Ervina"/>
      <sheetName val="LOG"/>
      <sheetName val="Sheet5"/>
      <sheetName val="dat kap Jan"/>
      <sheetName val="Dat Kap Feb"/>
      <sheetName val="1.KAPITASI"/>
      <sheetName val="2.KUNJ-RUJ"/>
      <sheetName val="3.PRB"/>
      <sheetName val="4.REALISASI PELKES PERAKUN"/>
      <sheetName val="5.MONITORING KLAIM"/>
      <sheetName val="6.DTPK"/>
      <sheetName val="7.FASKES BELUM MEMENUHI SYARAT"/>
      <sheetName val="9.Creden"/>
      <sheetName val="10.Recreden"/>
      <sheetName val="11.Rekap Creden-Recreden"/>
      <sheetName val="IVR GABUNGAN"/>
      <sheetName val="IVR CW"/>
      <sheetName val="IVR KDY"/>
      <sheetName val="IVR GM"/>
      <sheetName val="BK GABUNGAN"/>
      <sheetName val="BK KDY"/>
      <sheetName val="BK GM"/>
      <sheetName val="BK KDY ENG"/>
      <sheetName val="BK GM ENG"/>
      <sheetName val="TFBK"/>
      <sheetName val="KK GABUNGAN"/>
      <sheetName val="KK KDY"/>
      <sheetName val="KK GM"/>
      <sheetName val="KK KDY ENG"/>
      <sheetName val="KK GM ENG"/>
      <sheetName val="TFKK"/>
      <sheetName val="BIZ GAB"/>
      <sheetName val="BIZ CHANNEL"/>
      <sheetName val="TFBC"/>
      <sheetName val="BIZ CHANNEL GM"/>
      <sheetName val="PRIORITY"/>
      <sheetName val="PREFERRED KDY"/>
      <sheetName val="PREFERRED"/>
      <sheetName val="PREMIUM CARD KDY"/>
      <sheetName val="PREMIUM CARD"/>
      <sheetName val="LOST CARD GABUNGAN"/>
      <sheetName val="LOST CARD BK INA"/>
      <sheetName val="LOST CARD BK ENG"/>
      <sheetName val="LOST CARD KK INA"/>
      <sheetName val="LOST CARD GM"/>
      <sheetName val="LOST CARD ENG GM"/>
      <sheetName val="LOST CARD KK ENG"/>
      <sheetName val="VB"/>
      <sheetName val="ATT"/>
      <sheetName val="Gab Merchant"/>
      <sheetName val="TRAVEL"/>
      <sheetName val="TFM"/>
      <sheetName val="TRAVEL GM"/>
      <sheetName val="RWD"/>
      <sheetName val="DSE GABUNGAN"/>
      <sheetName val="BK DSE ENG"/>
      <sheetName val="BK DSE"/>
      <sheetName val="KK DSE ENG"/>
      <sheetName val="KK DSE"/>
      <sheetName val="PL GABUNGAN"/>
      <sheetName val="PL Eng"/>
      <sheetName val="PL Ina"/>
      <sheetName val="L Eng KDY"/>
      <sheetName val="L Ina KDY"/>
      <sheetName val="BIZ CHANNEL (2)"/>
      <sheetName val="LOST CARD"/>
      <sheetName val="LOST CARD ENG"/>
      <sheetName val="Resume Peniliaian"/>
      <sheetName val="RASIO"/>
      <sheetName val="ISK 01-03"/>
      <sheetName val="ISK 01-03 (2)"/>
      <sheetName val="RATIO NEW (2)"/>
      <sheetName val="dpt 2002 Kntrk Mjn"/>
      <sheetName val="dpt Lap.UnAudited Des'02"/>
      <sheetName val="dpt 2003 Kntrk Mjn"/>
      <sheetName val="dpt 2003 RKAP"/>
      <sheetName val="Finance Ratio"/>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ALL DATA SDM"/>
      <sheetName val="Perrfo TC"/>
      <sheetName val="Rekap aux per agent "/>
      <sheetName val="DATA ABSENSI"/>
      <sheetName val="ROSTER NOVEMBER"/>
      <sheetName val="P N P"/>
      <sheetName val="GANGGUAN APLIKASI"/>
      <sheetName val="PERFORM PRINT"/>
      <sheetName val="dpt In-House Juni'02"/>
      <sheetName val="dpt In-House Juni'03"/>
      <sheetName val="CFO"/>
      <sheetName val="CF direct 02"/>
      <sheetName val="CF direct 03"/>
      <sheetName val="Rekap Traffic"/>
      <sheetName val="Aux History"/>
      <sheetName val="JER_ELIM"/>
      <sheetName val="Income_Statement"/>
      <sheetName val="Balance_Sheet"/>
      <sheetName val="Operating_Cycle"/>
      <sheetName val="DuPont_Analysis"/>
      <sheetName val="Sources_&amp;_Uses"/>
      <sheetName val="Altman_Z"/>
      <sheetName val="Sources___Uses"/>
      <sheetName val="CWC Flexi"/>
      <sheetName val="KASUS8"/>
      <sheetName val="KASUS10"/>
      <sheetName val="KOPINBA  "/>
      <sheetName val="MEDIA PRIMA   "/>
      <sheetName val="KOPINSA "/>
      <sheetName val="Answer"/>
      <sheetName val="BIAYA_DESEMBER_2007_AUDITED_R"/>
      <sheetName val="harga"/>
      <sheetName val="Sensititivy"/>
      <sheetName val="Fak_aktif"/>
      <sheetName val="Company Codes"/>
      <sheetName val="Training Catalog"/>
      <sheetName val="Sheet2 (2)"/>
      <sheetName val="REPORT MONTLY"/>
      <sheetName val="AUX"/>
      <sheetName val="JAN"/>
      <sheetName val="KK Kunj Ruj"/>
      <sheetName val="SAHAL FADDLI"/>
      <sheetName val="ARYA"/>
      <sheetName val="SHERLY"/>
      <sheetName val="SIGIT PERMADI"/>
      <sheetName val="YELLIANA"/>
      <sheetName val="ALL QM"/>
      <sheetName val="TOTAL ALL QM"/>
      <sheetName val="NILAI 1-0"/>
      <sheetName val="DURASI"/>
      <sheetName val="Top 5 NC "/>
      <sheetName val="Data OT Baru"/>
      <sheetName val="RecoveredExternalLink3"/>
      <sheetName val="RecoveredExternalLin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olah"/>
      <sheetName val="Sheet2"/>
      <sheetName val="Income Statement"/>
      <sheetName val="Operating Cycle"/>
      <sheetName val="Sources &amp; Uses"/>
      <sheetName val="original"/>
      <sheetName val="Master"/>
      <sheetName val="CC_Commercial"/>
      <sheetName val="Rekapitulasi"/>
      <sheetName val="Rekapitulasi (2)"/>
      <sheetName val="disc CC"/>
      <sheetName val="Rekap"/>
      <sheetName val="Rekapitulasi_(2)"/>
      <sheetName val="disc_CC"/>
      <sheetName val="READ ME!"/>
      <sheetName val="Summary"/>
      <sheetName val="Report Table"/>
      <sheetName val="List Missed Call"/>
      <sheetName val="Database Extension"/>
      <sheetName val="Pivot Missed Call"/>
      <sheetName val="Random"/>
      <sheetName val="Accuracy"/>
      <sheetName val="Timeliness"/>
      <sheetName val="Calendar"/>
      <sheetName val="Stat Raw"/>
      <sheetName val="Timeliness Raw"/>
      <sheetName val="Results"/>
      <sheetName val="Setup"/>
      <sheetName val="Dashboard"/>
      <sheetName val="Stat"/>
      <sheetName val="ClosedEmail"/>
      <sheetName val="Open Ticket"/>
      <sheetName val="Account"/>
      <sheetName val="CC_New"/>
      <sheetName val="FA sd APRIL 07"/>
      <sheetName val="fa SD APRIL07"/>
      <sheetName val="Detail-PARENT"/>
      <sheetName val="1"/>
      <sheetName val="2"/>
      <sheetName val="MASTER PRINT ABSEN"/>
      <sheetName val="3"/>
      <sheetName val="4"/>
      <sheetName val="5"/>
      <sheetName val="6"/>
      <sheetName val="7"/>
      <sheetName val="8"/>
      <sheetName val="9"/>
      <sheetName val="10"/>
      <sheetName val="11"/>
      <sheetName val="12"/>
      <sheetName val="13"/>
      <sheetName val="14"/>
      <sheetName val="15"/>
      <sheetName val="17"/>
      <sheetName val="16"/>
      <sheetName val="18"/>
      <sheetName val="19"/>
      <sheetName val="20"/>
      <sheetName val="21"/>
      <sheetName val="22"/>
      <sheetName val="23"/>
      <sheetName val="24"/>
      <sheetName val="25"/>
      <sheetName val="26"/>
      <sheetName val="CP"/>
      <sheetName val="RUMUS ICAL"/>
      <sheetName val="ROSTER"/>
      <sheetName val="25 DES DAN 1 JAN "/>
      <sheetName val="REAL COF"/>
      <sheetName val="KEBUTUHAN PRIA"/>
      <sheetName val="Posduk"/>
      <sheetName val="27"/>
      <sheetName val="28"/>
      <sheetName val="29"/>
      <sheetName val="30"/>
      <sheetName val="31"/>
      <sheetName val="BREAK JKT"/>
      <sheetName val="BREAK SMG"/>
      <sheetName val="PRINT"/>
      <sheetName val="ABSEN SABTU"/>
      <sheetName val="ABSEN MINGGU"/>
      <sheetName val="REKAP CUTI"/>
      <sheetName val="OVERTIME"/>
      <sheetName val="Introduction"/>
      <sheetName val="Balance Sheet"/>
      <sheetName val="DuPont Analysis"/>
      <sheetName val="Altman Z"/>
      <sheetName val="Sources _ Uses"/>
      <sheetName val="Accuracy (2)"/>
      <sheetName val="dpt In-House Juni'02"/>
      <sheetName val="dpt In-House Juni'03"/>
      <sheetName val="Altman Z Score"/>
      <sheetName val="Finance Ratio"/>
      <sheetName val="CFO"/>
      <sheetName val="CF direct 02"/>
      <sheetName val="CF direct 03"/>
      <sheetName val="JULI  2023"/>
      <sheetName val="COF "/>
      <sheetName val="AHT "/>
      <sheetName val="SCR "/>
      <sheetName val="ABD "/>
      <sheetName val="tgl.1"/>
      <sheetName val="tgl.2"/>
      <sheetName val="tgl.3"/>
      <sheetName val="tgl.4"/>
      <sheetName val="tgl.5"/>
      <sheetName val="tgl.6"/>
      <sheetName val="tgl.7"/>
      <sheetName val="tgl.8"/>
      <sheetName val="tgl.9"/>
      <sheetName val="tgl.10"/>
      <sheetName val="tgl.11"/>
      <sheetName val="tgl.12"/>
      <sheetName val="tgl.13"/>
      <sheetName val="tgl.14"/>
      <sheetName val="tgl.15"/>
      <sheetName val="tgl.16"/>
      <sheetName val="tgl.17"/>
      <sheetName val="tgl.18"/>
      <sheetName val="tgl.19"/>
      <sheetName val="tgl.20"/>
      <sheetName val="tgl.21"/>
      <sheetName val="tgl.22"/>
      <sheetName val="tgl.23"/>
      <sheetName val="tgl.24"/>
      <sheetName val="tgl.25"/>
      <sheetName val="tgl.26"/>
      <sheetName val="tgl.27"/>
      <sheetName val="tgl.28"/>
      <sheetName val="Tgl.29"/>
      <sheetName val="Tgl.30"/>
      <sheetName val="Tgl.3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ster"/>
      <sheetName val="CC_Commercial"/>
      <sheetName val="Rekapitulasi"/>
      <sheetName val="Rekapitulasi (2)"/>
      <sheetName val="disc CC"/>
      <sheetName val="Rekap"/>
      <sheetName val="Rekapitulasi_(2)"/>
      <sheetName val="disc_CC"/>
      <sheetName val="Sheet1"/>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Rekap Traffic"/>
      <sheetName val="Feb'20"/>
      <sheetName val="Desk Control Tools"/>
      <sheetName val="1"/>
      <sheetName val="1 A"/>
      <sheetName val="2"/>
      <sheetName val="MASTER PRINT ABSEN"/>
      <sheetName val="2 A"/>
      <sheetName val="3"/>
      <sheetName val="3 A"/>
      <sheetName val="4"/>
      <sheetName val="COPY 4 A"/>
      <sheetName val="4 A"/>
      <sheetName val="5"/>
      <sheetName val="5 A"/>
      <sheetName val="6"/>
      <sheetName val="6 A"/>
      <sheetName val="Sheet4"/>
      <sheetName val="7"/>
      <sheetName val="7 A"/>
      <sheetName val="8"/>
      <sheetName val="8 A"/>
      <sheetName val="9"/>
      <sheetName val="9 A"/>
      <sheetName val="10"/>
      <sheetName val="10 A"/>
      <sheetName val="Analisa"/>
      <sheetName val="Summary "/>
      <sheetName val="REAL COF"/>
      <sheetName val="REPORT INFOMEDIA"/>
      <sheetName val="11"/>
      <sheetName val="11 A"/>
      <sheetName val="12"/>
      <sheetName val="12 A"/>
      <sheetName val="13"/>
      <sheetName val="13 A"/>
      <sheetName val="14"/>
      <sheetName val="14 A"/>
      <sheetName val="15"/>
      <sheetName val="15 A"/>
      <sheetName val="16"/>
      <sheetName val="16 A"/>
      <sheetName val="17"/>
      <sheetName val="17 A"/>
      <sheetName val="18"/>
      <sheetName val="18 A"/>
      <sheetName val="19"/>
      <sheetName val="19 A"/>
      <sheetName val="20"/>
      <sheetName val="20 A"/>
      <sheetName val="21"/>
      <sheetName val="21 A"/>
      <sheetName val="22"/>
      <sheetName val="22 A"/>
      <sheetName val="23"/>
      <sheetName val="23 A"/>
      <sheetName val="24"/>
      <sheetName val="24 A"/>
      <sheetName val="25"/>
      <sheetName val="25 A"/>
      <sheetName val="CP"/>
      <sheetName val="Persentase"/>
      <sheetName val="ROSTER"/>
      <sheetName val="RUMUS ICAL"/>
      <sheetName val="Sheet5"/>
      <sheetName val="26"/>
      <sheetName val="26 A"/>
      <sheetName val="27"/>
      <sheetName val="27 A"/>
      <sheetName val="28"/>
      <sheetName val="28 A"/>
      <sheetName val="29"/>
      <sheetName val="29 A"/>
      <sheetName val="30"/>
      <sheetName val="30 A"/>
      <sheetName val="31"/>
      <sheetName val="31 A"/>
      <sheetName val="Posduk"/>
      <sheetName val="REPORT "/>
      <sheetName val="DASHBOARD"/>
      <sheetName val="KEBUTUHAN PRIA"/>
      <sheetName val="BREAK JKT"/>
      <sheetName val="BREAK SMG"/>
      <sheetName val="PRINT"/>
      <sheetName val="ABSEN SABTU"/>
      <sheetName val="ABSEN MINGGU"/>
      <sheetName val="REKAP CUTI"/>
      <sheetName val="Sheet2"/>
      <sheetName val="Akurasi"/>
      <sheetName val="Sheet3"/>
      <sheetName val="OVERTIME"/>
      <sheetName val="original"/>
      <sheetName val="Cover"/>
      <sheetName val="data"/>
      <sheetName val="Lapkeg"/>
      <sheetName val="STATISTIK CALLS"/>
      <sheetName val="TRAFFIC CALLS-AGENT"/>
      <sheetName val="Perfo-RAMAYANA"/>
      <sheetName val="MOB APPS"/>
      <sheetName val="Grafik 14-15"/>
      <sheetName val="Fishbone "/>
      <sheetName val="Sum Kategori "/>
      <sheetName val="Form Gangguan"/>
      <sheetName val="Perangkat"/>
      <sheetName val="SDM"/>
      <sheetName val="Log Desember"/>
      <sheetName val="Kond. Desember"/>
      <sheetName val="Data Utilisasi"/>
      <sheetName val="Sum Utilisasi"/>
      <sheetName val="Utilisasi"/>
      <sheetName val="Performa Agent"/>
    </sheetNames>
    <sheetDataSet>
      <sheetData sheetId="0"/>
      <sheetData sheetId="1"/>
      <sheetData sheetId="2"/>
      <sheetData sheetId="3">
        <row r="35">
          <cell r="C35">
            <v>15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2">
          <cell r="AI2">
            <v>246.829877853396</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Master"/>
      <sheetName val="CC_Commercial"/>
      <sheetName val="Rekapitulasi"/>
      <sheetName val="Rekapitulasi (2)"/>
      <sheetName val="disc CC"/>
      <sheetName val="Rekap"/>
      <sheetName val="Rekapitulasi_(2)"/>
      <sheetName val="disc_CC"/>
      <sheetName val="FA sd APRIL 07"/>
      <sheetName val="original"/>
      <sheetName val="Sheet1"/>
      <sheetName val="DATA SDM"/>
      <sheetName val="MEI"/>
      <sheetName val="SUMMRY QM SCORE AGENT"/>
      <sheetName val="SUMMARY BULANAN"/>
      <sheetName val="ADHERENCE"/>
      <sheetName val="ALL"/>
      <sheetName val="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 sd APRIL 07"/>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original"/>
      <sheetName val="Rekap"/>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Rekap"/>
      <sheetName val="FA sd APRIL 07"/>
      <sheetName val="ALL"/>
      <sheetName val="Sheet1"/>
      <sheetName val="Master"/>
    </sheetNames>
    <sheetDataSet>
      <sheetData sheetId="0" refreshError="1"/>
      <sheetData sheetId="1" refreshError="1"/>
      <sheetData sheetId="2" refreshError="1"/>
      <sheetData sheetId="3" refreshError="1"/>
      <sheetData sheetId="4"/>
      <sheetData sheetId="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L"/>
      <sheetName val="original"/>
      <sheetName val="Rekap"/>
      <sheetName val="JABAR.dbf"/>
      <sheetName val="OLAH"/>
      <sheetName val="OLAH-1"/>
      <sheetName val="JABAR_dbf"/>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BAR.dbf"/>
      <sheetName val="OLAH"/>
      <sheetName val="OLAH-1"/>
      <sheetName val="Rekap"/>
      <sheetName val="JABAR_dbf"/>
      <sheetName val="ALL"/>
      <sheetName val="original"/>
      <sheetName val="Sheet1"/>
      <sheetName val="piv0606"/>
      <sheetName val="Master"/>
      <sheetName val="Income Statemen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Sheet2"/>
      <sheetName val="Income Statement"/>
    </sheetNames>
    <sheetDataSet>
      <sheetData sheetId="0" refreshError="1"/>
      <sheetData sheetId="1" refreshError="1"/>
      <sheetData sheetId="2" refreshError="1"/>
      <sheetData sheetId="3" refreshError="1"/>
      <sheetData sheetId="4" refreshError="1"/>
      <sheetData sheetId="5"/>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olah"/>
      <sheetName val="Sheet2"/>
      <sheetName val="original"/>
      <sheetName val="piv0606"/>
      <sheetName val="Rekap"/>
      <sheetName val="Income Statement"/>
      <sheetName val="FA sd APRIL 07"/>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Rekap"/>
      <sheetName val="FA sd APRIL 07"/>
      <sheetName val="Account"/>
      <sheetName val="CC_New"/>
      <sheetName val="fa SD APRIL07"/>
      <sheetName val="Income Statement"/>
      <sheetName val="Detail-PARENT"/>
      <sheetName val="FA_sd_APRIL_07"/>
      <sheetName val="fa_SD_APRIL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 sd APRIL 07"/>
      <sheetName val="Account"/>
      <sheetName val="CC_New"/>
      <sheetName val="fa SD APRIL07"/>
      <sheetName val="Rekap"/>
      <sheetName val="Income Statement"/>
      <sheetName val="Detail-PARENT"/>
      <sheetName val="FA_sd_APRIL_07"/>
      <sheetName val="fa_SD_APRIL07"/>
      <sheetName val="original"/>
      <sheetName val="OLAH"/>
      <sheetName val="JABAR.dbf"/>
      <sheetName val="OLAH-1"/>
      <sheetName val="JABAR_dbf"/>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LAH"/>
      <sheetName val="JABAR.dbf"/>
      <sheetName val="OLAH-1"/>
      <sheetName val="Rekap"/>
      <sheetName val="JABAR_dbf"/>
      <sheetName val="Master"/>
      <sheetName val="FA sd APRIL 07"/>
      <sheetName val="**00"/>
      <sheetName val="****02"/>
      <sheetName val="INV-16KOLOM"/>
      <sheetName val="INV-2001 NEW"/>
      <sheetName val="INV-2001 NEW (2)"/>
      <sheetName val="BODP-16KOLOM"/>
      <sheetName val="BODP-mtp-bulan"/>
      <sheetName val="DURK"/>
      <sheetName val="DRK"/>
      <sheetName val="DRK (3)"/>
      <sheetName val="CONFIG"/>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
      <sheetName val="****02"/>
      <sheetName val="INV-16KOLOM"/>
      <sheetName val="INV-2001 NEW"/>
      <sheetName val="INV-2001 NEW (2)"/>
      <sheetName val="BODP-16KOLOM"/>
      <sheetName val="BODP-mtp-bulan"/>
      <sheetName val="DURK"/>
      <sheetName val="DRK"/>
      <sheetName val="DRK (3)"/>
      <sheetName val="OLAH"/>
      <sheetName val="CONFIG"/>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original"/>
      <sheetName val="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BODP-16KOLOM"/>
      <sheetName val="UNIT1"/>
      <sheetName val="NB UNIT1"/>
      <sheetName val="UNIT2"/>
      <sheetName val="NB UNIT2"/>
      <sheetName val="UNIT3"/>
      <sheetName val="NB UNIT3"/>
      <sheetName val="TSR"/>
      <sheetName val="NB TSR"/>
      <sheetName val="SAM"/>
      <sheetName val="NB SAM"/>
      <sheetName val="BUSER"/>
      <sheetName val="REPORT1"/>
      <sheetName val="REPORT2"/>
      <sheetName val="REPORT3"/>
      <sheetName val="REPORTTSR"/>
      <sheetName val="REPORTSAM"/>
      <sheetName val="REPORTBSR"/>
      <sheetName val="GAB.REPORT"/>
      <sheetName val="RANGKING"/>
      <sheetName val="EVALUASI KINERJA"/>
      <sheetName val="SELISIH"/>
      <sheetName val="Sheet3"/>
      <sheetName val="Sheet2"/>
      <sheetName val="JUSTIFIKASI"/>
      <sheetName val="Sheet5"/>
      <sheetName val="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1"/>
      <sheetName val="NB UNIT1"/>
      <sheetName val="UNIT2"/>
      <sheetName val="NB UNIT2"/>
      <sheetName val="UNIT3"/>
      <sheetName val="NB UNIT3"/>
      <sheetName val="TSR"/>
      <sheetName val="NB TSR"/>
      <sheetName val="SAM"/>
      <sheetName val="NB SAM"/>
      <sheetName val="BUSER"/>
      <sheetName val="REPORT1"/>
      <sheetName val="REPORT2"/>
      <sheetName val="REPORT3"/>
      <sheetName val="REPORTTSR"/>
      <sheetName val="REPORTSAM"/>
      <sheetName val="REPORTBSR"/>
      <sheetName val="GAB.REPORT"/>
      <sheetName val="Sheet1"/>
      <sheetName val="RANGKING"/>
      <sheetName val="EVALUASI KINERJA"/>
      <sheetName val="SELISIH"/>
      <sheetName val="Sheet3"/>
      <sheetName val="Sheet2"/>
      <sheetName val="JUSTIFIKASI"/>
      <sheetName val="Sheet5"/>
      <sheetName val="CWC Flexi"/>
      <sheetName val="Altman Z Score"/>
      <sheetName val="UNIT4"/>
      <sheetName val="NB UNIT4"/>
      <sheetName val="NB TELE"/>
      <sheetName val="AE"/>
      <sheetName val="NB AE"/>
      <sheetName val="BOY"/>
      <sheetName val="NB BOY"/>
      <sheetName val="ISI"/>
      <sheetName val="NB ISI"/>
      <sheetName val="DSM1"/>
      <sheetName val="DSM2"/>
      <sheetName val="DSM3"/>
      <sheetName val="REPORT4"/>
      <sheetName val="DSM4"/>
      <sheetName val="DTSM"/>
      <sheetName val="REPORT BOY"/>
      <sheetName val="REPORT ISI"/>
      <sheetName val="REPORTTELE"/>
      <sheetName val="RTELE"/>
      <sheetName val="REPORTAE"/>
      <sheetName val="RAE"/>
      <sheetName val="R.SBA2"/>
      <sheetName val="Skrng"/>
      <sheetName val="perbandingan rangking"/>
      <sheetName val="R.EVA"/>
      <sheetName val="IIS"/>
      <sheetName val="NB IIS"/>
      <sheetName val="REPORT IIS"/>
      <sheetName val="#REF"/>
      <sheetName val="R#REF"/>
      <sheetName val="RE#REF"/>
      <sheetName val="REP#REF"/>
      <sheetName val="REPO#REF"/>
      <sheetName val="REPOR#REF"/>
      <sheetName val="REPORT#REF"/>
      <sheetName val="REPORTREF"/>
      <sheetName val="REPORTEF"/>
      <sheetName val="REPORTF"/>
      <sheetName val="REPORT"/>
      <sheetName val="REPORT #REF"/>
      <sheetName val="REPORT I#REF"/>
      <sheetName val="REPORT IS#REF"/>
      <sheetName val="REPORT ISI#REF"/>
      <sheetName val="REPORT ISIREF"/>
      <sheetName val="REPORT ISIEF"/>
      <sheetName val="REPORT ISIF"/>
      <sheetName val="REPORT IOY"/>
      <sheetName val="REPORT ISY"/>
      <sheetName val="REPOS#REF"/>
      <sheetName val="REPOST#REF"/>
      <sheetName val="Lalu"/>
      <sheetName val="ALL"/>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1"/>
      <sheetName val="NB UNIT1"/>
      <sheetName val="UNIT3"/>
      <sheetName val="NB UNIT3"/>
      <sheetName val="UNIT4"/>
      <sheetName val="NB UNIT4"/>
      <sheetName val="TSR"/>
      <sheetName val="NB TSR"/>
      <sheetName val="NB TELE"/>
      <sheetName val="AE"/>
      <sheetName val="NB AE"/>
      <sheetName val="UNIT2"/>
      <sheetName val="NB UNIT2"/>
      <sheetName val="BOY"/>
      <sheetName val="NB BOY"/>
      <sheetName val="ISI"/>
      <sheetName val="NB ISI"/>
      <sheetName val="REPORT1"/>
      <sheetName val="DSM1"/>
      <sheetName val="REPORT2"/>
      <sheetName val="DSM2"/>
      <sheetName val="REPORT3"/>
      <sheetName val="DSM3"/>
      <sheetName val="REPORT4"/>
      <sheetName val="DSM4"/>
      <sheetName val="REPORTTSR"/>
      <sheetName val="DTSM"/>
      <sheetName val="REPORT BOY"/>
      <sheetName val="REPORT ISI"/>
      <sheetName val="REPORTTELE"/>
      <sheetName val="RTELE"/>
      <sheetName val="REPORTAE"/>
      <sheetName val="RAE"/>
      <sheetName val="GAB.REPORT"/>
      <sheetName val="R.SBA2"/>
      <sheetName val="RANGKING"/>
      <sheetName val="Skrng"/>
      <sheetName val="perbandingan rangking"/>
      <sheetName val="EVALUASI KINERJA"/>
      <sheetName val="R.EVA"/>
      <sheetName val="IIS"/>
      <sheetName val="NB IIS"/>
      <sheetName val="REPORT IIS"/>
      <sheetName val="#REF"/>
      <sheetName val="R#REF"/>
      <sheetName val="RE#REF"/>
      <sheetName val="REP#REF"/>
      <sheetName val="REPO#REF"/>
      <sheetName val="REPOR#REF"/>
      <sheetName val="REPORT#REF"/>
      <sheetName val="REPORTREF"/>
      <sheetName val="REPORTEF"/>
      <sheetName val="REPORTF"/>
      <sheetName val="REPORT"/>
      <sheetName val="REPORT #REF"/>
      <sheetName val="REPORT I#REF"/>
      <sheetName val="REPORT IS#REF"/>
      <sheetName val="REPORT ISI#REF"/>
      <sheetName val="REPORT ISIREF"/>
      <sheetName val="REPORT ISIEF"/>
      <sheetName val="REPORT ISIF"/>
      <sheetName val="REPORT IOY"/>
      <sheetName val="REPORT ISY"/>
      <sheetName val="REPOS#REF"/>
      <sheetName val="REPOST#REF"/>
      <sheetName val="Lalu"/>
      <sheetName val="CWC Flexi"/>
      <sheetName val="SAM"/>
      <sheetName val="NB SAM"/>
      <sheetName val="BUSER"/>
      <sheetName val="REPORTSAM"/>
      <sheetName val="REPORTBSR"/>
      <sheetName val="Sheet1"/>
      <sheetName val="SELISIH"/>
      <sheetName val="Sheet3"/>
      <sheetName val="Sheet2"/>
      <sheetName val="JUSTIFIKASI"/>
      <sheetName val="Sheet5"/>
      <sheetName val="Altman Z Score"/>
      <sheetName val="R.BOY"/>
      <sheetName val="R.ISI"/>
      <sheetName val="Income Statement"/>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Y"/>
      <sheetName val="NB BOY"/>
      <sheetName val="ISI"/>
      <sheetName val="NB ISI"/>
      <sheetName val="UNIT1"/>
      <sheetName val="NB UNIT1"/>
      <sheetName val="UNIT2"/>
      <sheetName val="NB UNIT2"/>
      <sheetName val="UNIT3"/>
      <sheetName val="NB UNIT3"/>
      <sheetName val="UNIT4"/>
      <sheetName val="NB UNIT4"/>
      <sheetName val="TSR"/>
      <sheetName val="NB TSR"/>
      <sheetName val="NB TELE"/>
      <sheetName val="REPORT1"/>
      <sheetName val="DSM1"/>
      <sheetName val="REPORT2"/>
      <sheetName val="DSM2"/>
      <sheetName val="REPORT3"/>
      <sheetName val="DSM3"/>
      <sheetName val="REPORT4"/>
      <sheetName val="DSM4"/>
      <sheetName val="REPORTTSR"/>
      <sheetName val="DTSM"/>
      <sheetName val="REPORT BOY"/>
      <sheetName val="R.BOY"/>
      <sheetName val="REPORT ISI"/>
      <sheetName val="R.ISI"/>
      <sheetName val="REPORTTELE"/>
      <sheetName val="RTELE"/>
      <sheetName val="GAB.REPORT"/>
      <sheetName val="R.SBA2"/>
      <sheetName val="RANGKING"/>
      <sheetName val="Skrng"/>
      <sheetName val="perbandingan rangking"/>
      <sheetName val="EVALUASI KINERJA"/>
      <sheetName val="R.EVA"/>
      <sheetName val="AE"/>
      <sheetName val="NB AE"/>
      <sheetName val="REPORTAE"/>
      <sheetName val="RAE"/>
      <sheetName val="Sheet1"/>
      <sheetName val="Sheet2"/>
      <sheetName val="CWC Flexi"/>
      <sheetName val="Income Statement"/>
      <sheetName val="Hasil perhitungan 147 Pots"/>
      <sheetName val="Hasil perhitungan 147 Flexi"/>
      <sheetName val="compare hasil "/>
      <sheetName val="Hasil perhitungan 108"/>
      <sheetName val="Compare Cap plan QC dan QA"/>
      <sheetName val="Hasil perhitungan 147"/>
      <sheetName val="RecoveredExternalLink22"/>
      <sheetName val="RecoveredExternalLink21"/>
      <sheetName val="OLAH"/>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sil perhitungan 147 Pots"/>
      <sheetName val="Hasil perhitungan 147 Flexi"/>
      <sheetName val="compare hasil "/>
      <sheetName val="Hasil perhitungan 108"/>
      <sheetName val="Sheet1"/>
      <sheetName val="Compare Cap plan QC dan QA"/>
      <sheetName val="Hasil perhitungan 147"/>
      <sheetName val="RecoveredExternalLink22"/>
      <sheetName val="BOY"/>
      <sheetName val="ISI"/>
      <sheetName val="NB BOY"/>
      <sheetName val="NB ISI"/>
      <sheetName val="Introduction"/>
      <sheetName val="Income Statement"/>
      <sheetName val="Balance Sheet"/>
      <sheetName val="Operating Cycle"/>
      <sheetName val="DuPont Analysis"/>
      <sheetName val="Sources &amp; Uses"/>
      <sheetName val="Altman Z"/>
      <sheetName val="Summary"/>
      <sheetName val="BIAYA_DESEMBER_2007_AUDITED_R"/>
      <sheetName val="original"/>
    </sheetNames>
    <definedNames>
      <definedName name="cdfButton_Click"/>
      <definedName name="cpk_Area_Style_Click"/>
      <definedName name="cpk_Change_LSL_Click"/>
      <definedName name="cpk_Change_USL_Click"/>
      <definedName name="cpk_Line_Style_Click"/>
      <definedName name="cpk_No_LSL_Click"/>
      <definedName name="cpk_No_USL_Click"/>
      <definedName name="cpk_Res_Spinner_Click"/>
      <definedName name="cpkButton_Click"/>
      <definedName name="dad"/>
      <definedName name="dd"/>
      <definedName name="Diagram_Back_Click"/>
      <definedName name="Diagram_Finish_Click"/>
      <definedName name="Diagrams_Dialog_Constructor"/>
      <definedName name="g_Cancel_Chart"/>
      <definedName name="hist_Back_Click"/>
      <definedName name="hist_Save_Defaults"/>
      <definedName name="histButton_Click"/>
      <definedName name="par_2DwCum_Click"/>
      <definedName name="par_2DwoCum_Click"/>
      <definedName name="par_3DwoCum_Click"/>
      <definedName name="par_Ascend_Click"/>
      <definedName name="par_Back_Click"/>
      <definedName name="par_Descend_Click"/>
      <definedName name="par_First_Row_Click"/>
      <definedName name="par_Save_Defaults"/>
      <definedName name="parButton_Click"/>
      <definedName name="scat_Back_Click"/>
      <definedName name="scat_Backward_Spinner_Click"/>
      <definedName name="scat_Cubic_Click"/>
      <definedName name="scat_Display_Stats_Click"/>
      <definedName name="scat_Forward_Spinner_Click"/>
      <definedName name="scat_Linear_Click"/>
      <definedName name="scat_No_Line_Click"/>
      <definedName name="scat_Quadratic_Click"/>
      <definedName name="scat_Save_Defaults"/>
      <definedName name="scatButton_Click"/>
      <definedName name="Small_Back_Click"/>
      <definedName name="statButton_Click"/>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BIAYA_DESEMBER_2007_AUDITED_R"/>
      <sheetName val="Sources _ Uses"/>
      <sheetName val="original"/>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by WA"/>
      <sheetName val="Real Time Monitoring"/>
      <sheetName val="Traffik Care Center"/>
      <sheetName val="Traffik Teleconsulting"/>
      <sheetName val="TEST CALL "/>
      <sheetName val="logbook gangguan"/>
      <sheetName val="Tapping Real Time"/>
      <sheetName val="Form attandance"/>
      <sheetName val="KETIK DISINI"/>
      <sheetName val="LOG GANGGUAN APLIKASI"/>
      <sheetName val="AGENT HOLD DAN AUX KONSULT"/>
      <sheetName val="DATA KEGIATAN AGENT DAILY"/>
      <sheetName val="Analisa Traffic Call"/>
      <sheetName val="Template Test Call"/>
      <sheetName val="Sheet2"/>
      <sheetName val="Sheet1"/>
    </sheetNames>
    <sheetDataSet>
      <sheetData sheetId="0">
        <row r="1">
          <cell r="R1">
            <v>0</v>
          </cell>
        </row>
        <row r="2">
          <cell r="R2">
            <v>4.1666666666666699E-2</v>
          </cell>
        </row>
        <row r="3">
          <cell r="R3">
            <v>8.3333333333333301E-2</v>
          </cell>
        </row>
        <row r="4">
          <cell r="R4">
            <v>0.125</v>
          </cell>
        </row>
        <row r="5">
          <cell r="R5">
            <v>0.16666666666666699</v>
          </cell>
        </row>
        <row r="6">
          <cell r="R6">
            <v>0.20833333333333301</v>
          </cell>
        </row>
        <row r="7">
          <cell r="R7">
            <v>0.25</v>
          </cell>
        </row>
        <row r="8">
          <cell r="R8">
            <v>0.29166666666666702</v>
          </cell>
        </row>
        <row r="9">
          <cell r="R9">
            <v>0.33333333333333298</v>
          </cell>
        </row>
        <row r="10">
          <cell r="R10">
            <v>0.375</v>
          </cell>
        </row>
        <row r="11">
          <cell r="R11">
            <v>0.41666666666666702</v>
          </cell>
        </row>
        <row r="12">
          <cell r="R12">
            <v>0.45833333333333298</v>
          </cell>
        </row>
        <row r="13">
          <cell r="R13">
            <v>0.5</v>
          </cell>
        </row>
        <row r="14">
          <cell r="R14">
            <v>0.54166666666666696</v>
          </cell>
        </row>
        <row r="15">
          <cell r="R15">
            <v>0.58333333333333304</v>
          </cell>
        </row>
        <row r="16">
          <cell r="R16">
            <v>0.625</v>
          </cell>
        </row>
        <row r="17">
          <cell r="R17">
            <v>0.66666666666666696</v>
          </cell>
        </row>
        <row r="18">
          <cell r="R18">
            <v>0.70833333333333304</v>
          </cell>
        </row>
        <row r="19">
          <cell r="R19">
            <v>0.75</v>
          </cell>
        </row>
        <row r="20">
          <cell r="R20">
            <v>0.79166666666666696</v>
          </cell>
        </row>
        <row r="21">
          <cell r="R21">
            <v>0.83333333333333304</v>
          </cell>
        </row>
        <row r="22">
          <cell r="R22">
            <v>0.875</v>
          </cell>
        </row>
        <row r="23">
          <cell r="R23">
            <v>0.91666666666666696</v>
          </cell>
        </row>
        <row r="24">
          <cell r="R24">
            <v>0.95833333333333304</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Sources _ Uses"/>
      <sheetName val="Sheet1"/>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KASUS8"/>
      <sheetName val="KASUS10"/>
      <sheetName val="PriceList"/>
      <sheetName val="CTIPricing"/>
      <sheetName val="Input"/>
      <sheetName val="PlatformList"/>
      <sheetName val="Altman Z Score"/>
      <sheetName val="CWC Flexi"/>
      <sheetName val="FA sd APRIL 07"/>
      <sheetName val="Answer"/>
      <sheetName val="KOPINBA  "/>
      <sheetName val="MEDIA PRIMA   "/>
      <sheetName val="KOPINSA "/>
      <sheetName val="Income_Statement"/>
      <sheetName val="Balance_Sheet"/>
      <sheetName val="Operating_Cycle"/>
      <sheetName val="DuPont_Analysis"/>
      <sheetName val="Sources_&amp;_Uses"/>
      <sheetName val="Altman_Z"/>
      <sheetName val="harga"/>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KASUS8"/>
      <sheetName val="KASUS10"/>
      <sheetName val="PriceList"/>
      <sheetName val="CTIPricing"/>
      <sheetName val="Input"/>
      <sheetName val="PlatformList"/>
      <sheetName val="Altman Z Score"/>
      <sheetName val="CWC Flexi"/>
      <sheetName val="FA sd APRIL 07"/>
      <sheetName val="Answer"/>
      <sheetName val="KOPINBA  "/>
      <sheetName val="MEDIA PRIMA   "/>
      <sheetName val="KOPINSA "/>
      <sheetName val="Income_Statement"/>
      <sheetName val="Balance_Sheet"/>
      <sheetName val="Operating_Cycle"/>
      <sheetName val="DuPont_Analysis"/>
      <sheetName val="Sources_&amp;_Uses"/>
      <sheetName val="Altman_Z"/>
      <sheetName val="harga"/>
      <sheetName val="dpt In-House Juni'02"/>
      <sheetName val="dpt In-House Juni'03"/>
      <sheetName val="estimasi"/>
      <sheetName val="Finance Ratio"/>
      <sheetName val="Sheet1"/>
      <sheetName val="IS RAKER"/>
      <sheetName val="is baru"/>
      <sheetName val="CFO"/>
      <sheetName val="CF direct 02"/>
      <sheetName val="CF direct 03"/>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
      <sheetName val="****02"/>
      <sheetName val="INV-16KOLOM"/>
      <sheetName val="INV-2001 NEW"/>
      <sheetName val="INV-2001 NEW (2)"/>
      <sheetName val="BODP-16KOLOM"/>
      <sheetName val="BODP-mtp-bulan"/>
      <sheetName val="DURK"/>
      <sheetName val="DRK"/>
      <sheetName val="DRK (3)"/>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pt In-House Juni'02"/>
      <sheetName val="dpt In-House Juni'03"/>
      <sheetName val="Altman Z Score"/>
      <sheetName val="estimasi"/>
      <sheetName val="Finance Ratio"/>
      <sheetName val="Sheet1"/>
      <sheetName val="IS RAKER"/>
      <sheetName val="is baru"/>
      <sheetName val="Income Statement"/>
      <sheetName val="balance sheet"/>
      <sheetName val="CFO"/>
      <sheetName val="CF direct 02"/>
      <sheetName val="CF direct 03"/>
      <sheetName val="Nerfinal"/>
      <sheetName val="Tanggal"/>
      <sheetName val="PBH_NAS"/>
      <sheetName val="Globe"/>
      <sheetName val="Asumsi"/>
      <sheetName val="CTHK"/>
      <sheetName val="Parameters"/>
      <sheetName val="Q_all_fixphone_bukopin_jan_mar_"/>
      <sheetName val="Q_all_flexi_bukopin_jan_mar_06"/>
      <sheetName val="Q_cdr_bukopin_jan_06"/>
      <sheetName val="Q_cdr_bukopin_mar_06"/>
      <sheetName val="Q_cdr_bukopin_peb_06"/>
      <sheetName val="Q_fixphone_luar_jkt_bukopin_jan"/>
      <sheetName val="Q_fixphone_luar_jkt_bukopin_peb"/>
      <sheetName val="Q_flexi_luar_jkt_bukopin_jan_06"/>
      <sheetName val="Q_flexi_luar_jkt_bukopin_mar_06"/>
      <sheetName val="FA sd APRIL 07"/>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Nerfinal"/>
      <sheetName val="Tanggal"/>
      <sheetName val="Altman Z Score"/>
      <sheetName val="PBH_NAS"/>
      <sheetName val="Globe"/>
      <sheetName val="Asumsi"/>
      <sheetName val="CTHK"/>
      <sheetName val="Parameters"/>
      <sheetName val="Q_all_fixphone_bukopin_jan_mar_"/>
      <sheetName val="Q_all_flexi_bukopin_jan_mar_06"/>
      <sheetName val="Q_cdr_bukopin_jan_06"/>
      <sheetName val="Q_cdr_bukopin_mar_06"/>
      <sheetName val="Q_cdr_bukopin_peb_06"/>
      <sheetName val="Q_fixphone_luar_jkt_bukopin_jan"/>
      <sheetName val="Q_fixphone_luar_jkt_bukopin_peb"/>
      <sheetName val="Q_flexi_luar_jkt_bukopin_jan_06"/>
      <sheetName val="Q_flexi_luar_jkt_bukopin_mar_06"/>
      <sheetName val="Income Statement"/>
      <sheetName val="RASIO"/>
      <sheetName val="ISK 01-03"/>
      <sheetName val="ISK 01-03 (2)"/>
      <sheetName val="RATIO NEW (2)"/>
      <sheetName val="FA"/>
      <sheetName val="COPY"/>
      <sheetName val="dpt In-House feb'02"/>
      <sheetName val="dpt 2003 Kntrk Mjn"/>
      <sheetName val="dpt In-House feb'03"/>
      <sheetName val="dpt In-House Feb '03"/>
      <sheetName val="dpt 2003 RKAP"/>
      <sheetName val="Finance Ratio"/>
      <sheetName val="dpt 02 kntrk man."/>
      <sheetName val="dpt 02 un-audited"/>
      <sheetName val="dpt RKAP 2003"/>
      <sheetName val="REVISI 2003 (Novetel)"/>
      <sheetName val="balance sheet"/>
      <sheetName val="In-direct"/>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FA"/>
      <sheetName val="COPY"/>
      <sheetName val="dpt In-House feb'02"/>
      <sheetName val="dpt 2003 Kntrk Mjn"/>
      <sheetName val="dpt In-House feb'03"/>
      <sheetName val="dpt In-House Feb '03"/>
      <sheetName val="dpt 2003 RKAP"/>
      <sheetName val="Altman Z Score"/>
      <sheetName val="Finance Ratio"/>
      <sheetName val="dpt 02 kntrk man."/>
      <sheetName val="dpt 02 un-audited"/>
      <sheetName val="dpt RKAP 2003"/>
      <sheetName val="Income Statement"/>
      <sheetName val="REVISI 2003 (Novetel)"/>
      <sheetName val="balance sheet"/>
      <sheetName val="In-direc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Introduction"/>
      <sheetName val="Operating Cycle"/>
      <sheetName val="DuPont Analysis"/>
      <sheetName val="Sources &amp; Uses"/>
      <sheetName val="Altman Z"/>
      <sheetName val="Summary"/>
      <sheetName val="CWC Flexi"/>
      <sheetName val="KASUS8"/>
      <sheetName val="KASUS10"/>
      <sheetName val="PriceList"/>
      <sheetName val="CTIPricing"/>
      <sheetName val="Input"/>
      <sheetName val="PlatformList"/>
      <sheetName val="FA sd APRIL 07"/>
      <sheetName val="Answer"/>
      <sheetName val="KOPINBA  "/>
      <sheetName val="MEDIA PRIMA   "/>
      <sheetName val="KOPINSA "/>
      <sheetName val="harga"/>
      <sheetName val="Income_Statement"/>
      <sheetName val="Balance_Sheet"/>
      <sheetName val="Operating_Cycle"/>
      <sheetName val="DuPont_Analysis"/>
      <sheetName val="Sources_&amp;_Uses"/>
      <sheetName val="Altman_Z"/>
      <sheetName val="Sources _ Uses"/>
      <sheetName val="STATISTIK"/>
      <sheetName val="JER_ELIM"/>
      <sheetName val="Sources___Uses"/>
      <sheetName val="BIAYA_DESEMBER_2007_AUDITED_R"/>
      <sheetName val="Sensititivy"/>
      <sheetName val="MASTER"/>
      <sheetName val="Fak_aktif"/>
      <sheetName val="QM SCORE PI"/>
      <sheetName val="OLAH"/>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CWC Flexi"/>
      <sheetName val="Altman Z Score"/>
      <sheetName val="KASUS8"/>
      <sheetName val="KASUS10"/>
      <sheetName val="PriceList"/>
      <sheetName val="CTIPricing"/>
      <sheetName val="Input"/>
      <sheetName val="PlatformList"/>
      <sheetName val="FA sd APRIL 07"/>
      <sheetName val="Answer"/>
      <sheetName val="KOPINBA  "/>
      <sheetName val="MEDIA PRIMA   "/>
      <sheetName val="KOPINSA "/>
      <sheetName val="harga"/>
      <sheetName val="Income_Statement"/>
      <sheetName val="Balance_Sheet"/>
      <sheetName val="Operating_Cycle"/>
      <sheetName val="DuPont_Analysis"/>
      <sheetName val="Sources_&amp;_Uses"/>
      <sheetName val="Altman_Z"/>
      <sheetName val="Sources _ Uses"/>
      <sheetName val="STATISTIK"/>
      <sheetName val="JER_ELIM"/>
      <sheetName val="Sources___Uses"/>
      <sheetName val="BIAYA_DESEMBER_2007_AUDITED_R"/>
      <sheetName val="Sensititivy"/>
      <sheetName val="MASTER"/>
      <sheetName val="Fak_aktif"/>
      <sheetName val="QM SCORE PI"/>
      <sheetName val="Sheet1"/>
      <sheetName val="dpt In-House Juni'02"/>
      <sheetName val="dpt In-House Juni'03"/>
      <sheetName val="Finance Ratio"/>
      <sheetName val="CFO"/>
      <sheetName val="1"/>
      <sheetName val="2"/>
      <sheetName val="CF direct 02"/>
      <sheetName val="CF direct 03"/>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tman Z Score"/>
      <sheetName val="dpt In-House Juni'02"/>
      <sheetName val="dpt In-House Juni'03"/>
      <sheetName val="Finance Ratio"/>
      <sheetName val="Income Statement"/>
      <sheetName val="balance sheet"/>
      <sheetName val="CFO"/>
      <sheetName val="1"/>
      <sheetName val="2"/>
      <sheetName val="CF direct 02"/>
      <sheetName val="CF direct 03"/>
      <sheetName val="RASIO"/>
      <sheetName val="ISK 01-03"/>
      <sheetName val="ISK 01-03 (2)"/>
      <sheetName val="RATIO NEW (2)"/>
      <sheetName val="dpt 2002 Kntrk Mjn"/>
      <sheetName val="dpt Lap.UnAudited Des'02"/>
      <sheetName val="dpt 2003 Kntrk Mjn"/>
      <sheetName val="dpt 2003 RKAP"/>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RAPIM JANUARI'03 BARU"/>
      <sheetName val="BS-RTI"/>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RAPIM JANUARI'03 BARU"/>
      <sheetName val="BS-RT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6:BD234"/>
  <sheetViews>
    <sheetView tabSelected="1" zoomScale="25" zoomScaleNormal="25" workbookViewId="0">
      <pane xSplit="5" topLeftCell="T1" activePane="topRight" state="frozen"/>
      <selection pane="topRight" activeCell="A9" sqref="A9:AI134"/>
    </sheetView>
  </sheetViews>
  <sheetFormatPr defaultColWidth="9" defaultRowHeight="15"/>
  <cols>
    <col min="1" max="1" width="10.33203125" style="47" bestFit="1" customWidth="1"/>
    <col min="2" max="2" width="81.109375" style="48" customWidth="1"/>
    <col min="3" max="3" width="33" style="48" bestFit="1" customWidth="1"/>
    <col min="4" max="4" width="40.109375" style="47" bestFit="1" customWidth="1"/>
    <col min="5" max="5" width="33" style="47" bestFit="1" customWidth="1"/>
    <col min="6" max="15" width="12" style="47" hidden="1" customWidth="1"/>
    <col min="16" max="16" width="9.6640625" style="47" hidden="1" customWidth="1"/>
    <col min="17" max="17" width="12" style="47" hidden="1" customWidth="1"/>
    <col min="18" max="26" width="9.6640625" style="47" hidden="1" customWidth="1"/>
    <col min="27" max="41" width="9.6640625" style="47" customWidth="1"/>
    <col min="42" max="42" width="42.109375" style="47" customWidth="1"/>
    <col min="43" max="43" width="7.44140625" style="47" customWidth="1"/>
    <col min="44" max="44" width="39.88671875" style="47" customWidth="1"/>
    <col min="45" max="45" width="23" style="47" customWidth="1"/>
    <col min="46" max="46" width="42.88671875" style="47" customWidth="1"/>
    <col min="47" max="49" width="18.5546875" style="47" customWidth="1"/>
    <col min="50" max="50" width="61.5546875" style="47" customWidth="1"/>
    <col min="51" max="51" width="18.5546875" style="47" customWidth="1"/>
    <col min="52" max="63" width="9" style="47"/>
    <col min="64" max="64" width="16.6640625" style="47" bestFit="1" customWidth="1"/>
    <col min="65" max="65" width="11.5546875" style="47" bestFit="1" customWidth="1"/>
    <col min="66" max="16384" width="9" style="47"/>
  </cols>
  <sheetData>
    <row r="6" spans="1:51" ht="15.6">
      <c r="A6" s="487" t="s">
        <v>410</v>
      </c>
      <c r="B6" s="488"/>
      <c r="C6" s="488"/>
      <c r="D6" s="487"/>
      <c r="E6" s="487"/>
      <c r="F6" s="487"/>
      <c r="G6" s="487"/>
      <c r="H6" s="487"/>
      <c r="I6" s="487"/>
      <c r="J6" s="487"/>
      <c r="K6" s="487"/>
      <c r="L6" s="487"/>
      <c r="M6" s="487"/>
      <c r="N6" s="487"/>
      <c r="O6" s="487"/>
      <c r="P6" s="487"/>
      <c r="Q6" s="487"/>
      <c r="R6" s="487"/>
      <c r="S6" s="487"/>
      <c r="T6" s="487"/>
      <c r="U6" s="487"/>
      <c r="V6" s="487"/>
      <c r="W6" s="487"/>
      <c r="X6" s="487"/>
      <c r="Y6" s="487"/>
      <c r="Z6" s="487"/>
      <c r="AA6" s="487"/>
      <c r="AB6" s="487"/>
      <c r="AC6" s="487"/>
      <c r="AD6" s="487"/>
      <c r="AE6" s="487"/>
      <c r="AF6" s="487"/>
      <c r="AG6" s="487"/>
      <c r="AH6" s="487"/>
      <c r="AI6" s="487"/>
      <c r="AJ6" s="30"/>
      <c r="AK6" s="30"/>
      <c r="AL6" s="30"/>
      <c r="AM6" s="30"/>
      <c r="AN6" s="30"/>
      <c r="AO6" s="30"/>
    </row>
    <row r="7" spans="1:51" ht="15.6">
      <c r="A7" s="487" t="s">
        <v>454</v>
      </c>
      <c r="B7" s="488"/>
      <c r="C7" s="488"/>
      <c r="D7" s="487"/>
      <c r="E7" s="487"/>
      <c r="F7" s="487"/>
      <c r="G7" s="487"/>
      <c r="H7" s="487"/>
      <c r="I7" s="487"/>
      <c r="J7" s="487"/>
      <c r="K7" s="487"/>
      <c r="L7" s="487"/>
      <c r="M7" s="487"/>
      <c r="N7" s="487"/>
      <c r="O7" s="487"/>
      <c r="P7" s="487"/>
      <c r="Q7" s="487"/>
      <c r="R7" s="487"/>
      <c r="S7" s="487"/>
      <c r="T7" s="487"/>
      <c r="U7" s="487"/>
      <c r="V7" s="487"/>
      <c r="W7" s="487"/>
      <c r="X7" s="487"/>
      <c r="Y7" s="487"/>
      <c r="Z7" s="487"/>
      <c r="AA7" s="487"/>
      <c r="AB7" s="487"/>
      <c r="AC7" s="487"/>
      <c r="AD7" s="487"/>
      <c r="AE7" s="487"/>
      <c r="AF7" s="487"/>
      <c r="AG7" s="487"/>
      <c r="AH7" s="487"/>
      <c r="AI7" s="487"/>
      <c r="AJ7" s="30"/>
      <c r="AK7" s="30"/>
      <c r="AL7" s="30"/>
      <c r="AM7" s="30"/>
      <c r="AN7" s="30"/>
      <c r="AO7" s="30"/>
    </row>
    <row r="8" spans="1:51" ht="15.6" thickBot="1"/>
    <row r="9" spans="1:51" ht="36" thickBot="1">
      <c r="A9" s="491" t="s">
        <v>0</v>
      </c>
      <c r="B9" s="494" t="s">
        <v>1</v>
      </c>
      <c r="C9" s="501" t="s">
        <v>444</v>
      </c>
      <c r="D9" s="494" t="s">
        <v>2</v>
      </c>
      <c r="E9" s="494" t="s">
        <v>98</v>
      </c>
      <c r="F9" s="489" t="s">
        <v>3</v>
      </c>
      <c r="G9" s="489"/>
      <c r="H9" s="489"/>
      <c r="I9" s="489"/>
      <c r="J9" s="489"/>
      <c r="K9" s="489"/>
      <c r="L9" s="489"/>
      <c r="M9" s="489"/>
      <c r="N9" s="489"/>
      <c r="O9" s="489"/>
      <c r="P9" s="489"/>
      <c r="Q9" s="489"/>
      <c r="R9" s="489"/>
      <c r="S9" s="489"/>
      <c r="T9" s="489"/>
      <c r="U9" s="489"/>
      <c r="V9" s="489"/>
      <c r="W9" s="489"/>
      <c r="X9" s="489"/>
      <c r="Y9" s="489"/>
      <c r="Z9" s="489"/>
      <c r="AA9" s="489"/>
      <c r="AB9" s="489"/>
      <c r="AC9" s="489"/>
      <c r="AD9" s="489"/>
      <c r="AE9" s="489"/>
      <c r="AF9" s="489"/>
      <c r="AG9" s="489"/>
      <c r="AH9" s="489"/>
      <c r="AI9" s="489"/>
      <c r="AJ9" s="146"/>
      <c r="AK9" s="146"/>
      <c r="AL9" s="146"/>
      <c r="AM9" s="146"/>
      <c r="AN9" s="146"/>
      <c r="AO9" s="146"/>
      <c r="AP9" s="51"/>
      <c r="AQ9" s="51"/>
      <c r="AR9" s="51"/>
      <c r="AS9" s="51"/>
      <c r="AT9" s="51"/>
      <c r="AU9" s="51"/>
      <c r="AV9" s="51"/>
      <c r="AW9" s="51"/>
      <c r="AX9" s="51"/>
      <c r="AY9" s="51"/>
    </row>
    <row r="10" spans="1:51" ht="70.8" thickTop="1" thickBot="1">
      <c r="A10" s="492"/>
      <c r="B10" s="495"/>
      <c r="C10" s="502"/>
      <c r="D10" s="495"/>
      <c r="E10" s="495"/>
      <c r="F10" s="442" t="s">
        <v>453</v>
      </c>
      <c r="G10" s="442" t="str">
        <f>IF(F10="Sn","Sl",IF(F10="Sl","Rb",IF(F10="Rb","Km",IF(F10="Km","Jm",IF(F10="Jm","Sb",IF(F10="Sb","Mg",IF(F10="Mg","Sn")))))))</f>
        <v>Sn</v>
      </c>
      <c r="H10" s="442" t="str">
        <f t="shared" ref="H10:X10" si="0">IF(G10="Sn","Sl",IF(G10="Sl","Rb",IF(G10="Rb","Km",IF(G10="Km","Jm",IF(G10="Jm","Sb",IF(G10="Sb","Mg",IF(G10="Mg","Sn")))))))</f>
        <v>Sl</v>
      </c>
      <c r="I10" s="442" t="str">
        <f t="shared" si="0"/>
        <v>Rb</v>
      </c>
      <c r="J10" s="442" t="str">
        <f t="shared" si="0"/>
        <v>Km</v>
      </c>
      <c r="K10" s="442" t="str">
        <f t="shared" si="0"/>
        <v>Jm</v>
      </c>
      <c r="L10" s="442" t="str">
        <f t="shared" si="0"/>
        <v>Sb</v>
      </c>
      <c r="M10" s="442" t="str">
        <f t="shared" si="0"/>
        <v>Mg</v>
      </c>
      <c r="N10" s="442" t="str">
        <f t="shared" si="0"/>
        <v>Sn</v>
      </c>
      <c r="O10" s="442" t="str">
        <f t="shared" si="0"/>
        <v>Sl</v>
      </c>
      <c r="P10" s="442" t="str">
        <f t="shared" si="0"/>
        <v>Rb</v>
      </c>
      <c r="Q10" s="442" t="str">
        <f t="shared" si="0"/>
        <v>Km</v>
      </c>
      <c r="R10" s="442" t="str">
        <f t="shared" si="0"/>
        <v>Jm</v>
      </c>
      <c r="S10" s="442" t="str">
        <f t="shared" si="0"/>
        <v>Sb</v>
      </c>
      <c r="T10" s="442" t="str">
        <f t="shared" si="0"/>
        <v>Mg</v>
      </c>
      <c r="U10" s="442" t="str">
        <f t="shared" si="0"/>
        <v>Sn</v>
      </c>
      <c r="V10" s="442" t="str">
        <f t="shared" si="0"/>
        <v>Sl</v>
      </c>
      <c r="W10" s="442" t="str">
        <f t="shared" si="0"/>
        <v>Rb</v>
      </c>
      <c r="X10" s="442" t="str">
        <f t="shared" si="0"/>
        <v>Km</v>
      </c>
      <c r="Y10" s="442" t="str">
        <f t="shared" ref="Y10" si="1">IF(X10="Sn","Sl",IF(X10="Sl","Rb",IF(X10="Rb","Km",IF(X10="Km","Jm",IF(X10="Jm","Sb",IF(X10="Sb","Mg",IF(X10="Mg","Sn")))))))</f>
        <v>Jm</v>
      </c>
      <c r="Z10" s="442" t="str">
        <f t="shared" ref="Z10" si="2">IF(Y10="Sn","Sl",IF(Y10="Sl","Rb",IF(Y10="Rb","Km",IF(Y10="Km","Jm",IF(Y10="Jm","Sb",IF(Y10="Sb","Mg",IF(Y10="Mg","Sn")))))))</f>
        <v>Sb</v>
      </c>
      <c r="AA10" s="442" t="str">
        <f t="shared" ref="AA10" si="3">IF(Z10="Sn","Sl",IF(Z10="Sl","Rb",IF(Z10="Rb","Km",IF(Z10="Km","Jm",IF(Z10="Jm","Sb",IF(Z10="Sb","Mg",IF(Z10="Mg","Sn")))))))</f>
        <v>Mg</v>
      </c>
      <c r="AB10" s="442" t="str">
        <f t="shared" ref="AB10" si="4">IF(AA10="Sn","Sl",IF(AA10="Sl","Rb",IF(AA10="Rb","Km",IF(AA10="Km","Jm",IF(AA10="Jm","Sb",IF(AA10="Sb","Mg",IF(AA10="Mg","Sn")))))))</f>
        <v>Sn</v>
      </c>
      <c r="AC10" s="442" t="str">
        <f t="shared" ref="AC10" si="5">IF(AB10="Sn","Sl",IF(AB10="Sl","Rb",IF(AB10="Rb","Km",IF(AB10="Km","Jm",IF(AB10="Jm","Sb",IF(AB10="Sb","Mg",IF(AB10="Mg","Sn")))))))</f>
        <v>Sl</v>
      </c>
      <c r="AD10" s="442" t="str">
        <f t="shared" ref="AD10" si="6">IF(AC10="Sn","Sl",IF(AC10="Sl","Rb",IF(AC10="Rb","Km",IF(AC10="Km","Jm",IF(AC10="Jm","Sb",IF(AC10="Sb","Mg",IF(AC10="Mg","Sn")))))))</f>
        <v>Rb</v>
      </c>
      <c r="AE10" s="442" t="str">
        <f t="shared" ref="AE10" si="7">IF(AD10="Sn","Sl",IF(AD10="Sl","Rb",IF(AD10="Rb","Km",IF(AD10="Km","Jm",IF(AD10="Jm","Sb",IF(AD10="Sb","Mg",IF(AD10="Mg","Sn")))))))</f>
        <v>Km</v>
      </c>
      <c r="AF10" s="442" t="str">
        <f t="shared" ref="AF10" si="8">IF(AE10="Sn","Sl",IF(AE10="Sl","Rb",IF(AE10="Rb","Km",IF(AE10="Km","Jm",IF(AE10="Jm","Sb",IF(AE10="Sb","Mg",IF(AE10="Mg","Sn")))))))</f>
        <v>Jm</v>
      </c>
      <c r="AG10" s="442" t="str">
        <f t="shared" ref="AG10" si="9">IF(AF10="Sn","Sl",IF(AF10="Sl","Rb",IF(AF10="Rb","Km",IF(AF10="Km","Jm",IF(AF10="Jm","Sb",IF(AF10="Sb","Mg",IF(AF10="Mg","Sn")))))))</f>
        <v>Sb</v>
      </c>
      <c r="AH10" s="442" t="str">
        <f t="shared" ref="AH10" si="10">IF(AG10="Sn","Sl",IF(AG10="Sl","Rb",IF(AG10="Rb","Km",IF(AG10="Km","Jm",IF(AG10="Jm","Sb",IF(AG10="Sb","Mg",IF(AG10="Mg","Sn")))))))</f>
        <v>Mg</v>
      </c>
      <c r="AI10" s="442" t="str">
        <f t="shared" ref="AI10" si="11">IF(AH10="Sn","Sl",IF(AH10="Sl","Rb",IF(AH10="Rb","Km",IF(AH10="Km","Jm",IF(AH10="Jm","Sb",IF(AH10="Sb","Mg",IF(AH10="Mg","Sn")))))))</f>
        <v>Sn</v>
      </c>
      <c r="AJ10" s="147"/>
      <c r="AK10" s="147"/>
      <c r="AL10" s="147"/>
      <c r="AM10" s="147"/>
      <c r="AN10" s="147"/>
      <c r="AO10" s="147"/>
      <c r="AP10" s="51"/>
      <c r="AQ10" s="51"/>
      <c r="AR10" s="52" t="s">
        <v>5</v>
      </c>
      <c r="AS10" s="53" t="s">
        <v>6</v>
      </c>
      <c r="AT10" s="54" t="s">
        <v>7</v>
      </c>
      <c r="AU10" s="64" t="s">
        <v>8</v>
      </c>
      <c r="AV10" s="65" t="s">
        <v>9</v>
      </c>
      <c r="AW10" s="66" t="s">
        <v>10</v>
      </c>
      <c r="AX10" s="67" t="s">
        <v>11</v>
      </c>
      <c r="AY10" s="68" t="s">
        <v>12</v>
      </c>
    </row>
    <row r="11" spans="1:51" ht="36.6" thickTop="1" thickBot="1">
      <c r="A11" s="492"/>
      <c r="B11" s="495"/>
      <c r="C11" s="502"/>
      <c r="D11" s="495"/>
      <c r="E11" s="495"/>
      <c r="F11" s="490" t="s">
        <v>13</v>
      </c>
      <c r="G11" s="490"/>
      <c r="H11" s="490"/>
      <c r="I11" s="490"/>
      <c r="J11" s="490"/>
      <c r="K11" s="490"/>
      <c r="L11" s="490"/>
      <c r="M11" s="490"/>
      <c r="N11" s="490"/>
      <c r="O11" s="490"/>
      <c r="P11" s="490"/>
      <c r="Q11" s="490"/>
      <c r="R11" s="490"/>
      <c r="S11" s="490"/>
      <c r="T11" s="490"/>
      <c r="U11" s="490"/>
      <c r="V11" s="490"/>
      <c r="W11" s="490"/>
      <c r="X11" s="490"/>
      <c r="Y11" s="490"/>
      <c r="Z11" s="490"/>
      <c r="AA11" s="490"/>
      <c r="AB11" s="490"/>
      <c r="AC11" s="490"/>
      <c r="AD11" s="490"/>
      <c r="AE11" s="490"/>
      <c r="AF11" s="490"/>
      <c r="AG11" s="490"/>
      <c r="AH11" s="490"/>
      <c r="AI11" s="490"/>
      <c r="AJ11" s="498" t="s">
        <v>242</v>
      </c>
      <c r="AK11" s="499"/>
      <c r="AL11" s="499"/>
      <c r="AM11" s="499"/>
      <c r="AN11" s="500"/>
      <c r="AO11" s="148"/>
      <c r="AP11" s="51"/>
      <c r="AQ11" s="51"/>
      <c r="AR11" s="55">
        <v>1</v>
      </c>
      <c r="AS11" s="55" t="s">
        <v>14</v>
      </c>
      <c r="AT11" s="481" t="s">
        <v>15</v>
      </c>
      <c r="AU11" s="481"/>
      <c r="AV11" s="481"/>
      <c r="AW11" s="481"/>
      <c r="AX11" s="481"/>
      <c r="AY11" s="55" t="s">
        <v>16</v>
      </c>
    </row>
    <row r="12" spans="1:51" ht="36.6" thickTop="1" thickBot="1">
      <c r="A12" s="493"/>
      <c r="B12" s="496"/>
      <c r="C12" s="503"/>
      <c r="D12" s="496"/>
      <c r="E12" s="496"/>
      <c r="F12" s="285">
        <v>1</v>
      </c>
      <c r="G12" s="285">
        <v>2</v>
      </c>
      <c r="H12" s="285">
        <v>3</v>
      </c>
      <c r="I12" s="285">
        <v>4</v>
      </c>
      <c r="J12" s="285">
        <v>5</v>
      </c>
      <c r="K12" s="285">
        <v>6</v>
      </c>
      <c r="L12" s="285">
        <v>7</v>
      </c>
      <c r="M12" s="285">
        <v>8</v>
      </c>
      <c r="N12" s="285">
        <v>9</v>
      </c>
      <c r="O12" s="285">
        <v>10</v>
      </c>
      <c r="P12" s="285">
        <v>11</v>
      </c>
      <c r="Q12" s="285">
        <v>12</v>
      </c>
      <c r="R12" s="285">
        <v>13</v>
      </c>
      <c r="S12" s="285">
        <v>14</v>
      </c>
      <c r="T12" s="285">
        <v>15</v>
      </c>
      <c r="U12" s="285">
        <v>16</v>
      </c>
      <c r="V12" s="285">
        <v>17</v>
      </c>
      <c r="W12" s="285">
        <v>18</v>
      </c>
      <c r="X12" s="285">
        <v>19</v>
      </c>
      <c r="Y12" s="285">
        <v>20</v>
      </c>
      <c r="Z12" s="285">
        <v>21</v>
      </c>
      <c r="AA12" s="285">
        <v>22</v>
      </c>
      <c r="AB12" s="285">
        <v>23</v>
      </c>
      <c r="AC12" s="285">
        <v>24</v>
      </c>
      <c r="AD12" s="285">
        <v>25</v>
      </c>
      <c r="AE12" s="285">
        <v>26</v>
      </c>
      <c r="AF12" s="285">
        <v>27</v>
      </c>
      <c r="AG12" s="285">
        <v>28</v>
      </c>
      <c r="AH12" s="285">
        <v>29</v>
      </c>
      <c r="AI12" s="285">
        <v>30</v>
      </c>
      <c r="AJ12" s="138" t="s">
        <v>32</v>
      </c>
      <c r="AK12" s="139">
        <v>2</v>
      </c>
      <c r="AL12" s="140" t="s">
        <v>40</v>
      </c>
      <c r="AM12" s="140">
        <v>3</v>
      </c>
      <c r="AN12" s="141" t="s">
        <v>241</v>
      </c>
      <c r="AO12" s="150" t="s">
        <v>239</v>
      </c>
      <c r="AP12" s="51"/>
      <c r="AQ12" s="51"/>
      <c r="AR12" s="55" t="s">
        <v>17</v>
      </c>
      <c r="AS12" s="481" t="s">
        <v>18</v>
      </c>
      <c r="AT12" s="481" t="s">
        <v>19</v>
      </c>
      <c r="AU12" s="481"/>
      <c r="AV12" s="481"/>
      <c r="AW12" s="481"/>
      <c r="AX12" s="481"/>
      <c r="AY12" s="55" t="s">
        <v>20</v>
      </c>
    </row>
    <row r="13" spans="1:51" ht="37.5" hidden="1" customHeight="1" thickTop="1" thickBot="1">
      <c r="A13" s="49">
        <v>1</v>
      </c>
      <c r="B13" s="221" t="s">
        <v>120</v>
      </c>
      <c r="C13" s="390" t="s">
        <v>393</v>
      </c>
      <c r="D13" s="391">
        <v>195948</v>
      </c>
      <c r="E13" s="186">
        <v>4014</v>
      </c>
      <c r="F13" s="310" t="s">
        <v>56</v>
      </c>
      <c r="G13" s="310" t="s">
        <v>56</v>
      </c>
      <c r="H13" s="404">
        <v>1</v>
      </c>
      <c r="I13" s="404">
        <v>1</v>
      </c>
      <c r="J13" s="404">
        <v>3</v>
      </c>
      <c r="K13" s="405">
        <v>3</v>
      </c>
      <c r="L13" s="310" t="s">
        <v>56</v>
      </c>
      <c r="M13" s="310" t="s">
        <v>56</v>
      </c>
      <c r="N13" s="436">
        <v>1</v>
      </c>
      <c r="O13" s="404">
        <v>2</v>
      </c>
      <c r="P13" s="405">
        <v>3</v>
      </c>
      <c r="Q13" s="310" t="s">
        <v>56</v>
      </c>
      <c r="R13" s="310" t="s">
        <v>56</v>
      </c>
      <c r="S13" s="404">
        <v>1</v>
      </c>
      <c r="T13" s="405">
        <v>3</v>
      </c>
      <c r="U13" s="310" t="s">
        <v>56</v>
      </c>
      <c r="V13" s="436" t="s">
        <v>24</v>
      </c>
      <c r="W13" s="404">
        <v>2</v>
      </c>
      <c r="X13" s="310" t="s">
        <v>56</v>
      </c>
      <c r="Y13" s="403">
        <v>3</v>
      </c>
      <c r="Z13" s="310" t="s">
        <v>56</v>
      </c>
      <c r="AA13" s="404">
        <v>1</v>
      </c>
      <c r="AB13" s="404">
        <v>1</v>
      </c>
      <c r="AC13" s="405">
        <v>2</v>
      </c>
      <c r="AD13" s="404">
        <v>3</v>
      </c>
      <c r="AE13" s="310" t="s">
        <v>56</v>
      </c>
      <c r="AF13" s="310" t="s">
        <v>56</v>
      </c>
      <c r="AG13" s="404">
        <v>1</v>
      </c>
      <c r="AH13" s="405">
        <v>1</v>
      </c>
      <c r="AI13" s="404">
        <v>2</v>
      </c>
      <c r="AJ13" s="142">
        <f t="shared" ref="AJ13:AJ44" si="12">COUNTIF(F13:AI13,"1F")</f>
        <v>0</v>
      </c>
      <c r="AK13" s="143">
        <f t="shared" ref="AK13:AK44" si="13">COUNTIF(F13:AI13,"2")</f>
        <v>4</v>
      </c>
      <c r="AL13" s="143">
        <f t="shared" ref="AL13:AL44" si="14">COUNTIF(G13:AJ13,"2B")</f>
        <v>0</v>
      </c>
      <c r="AM13" s="144">
        <f t="shared" ref="AM13:AM44" si="15">COUNTIF(F13:AI13,"3")</f>
        <v>6</v>
      </c>
      <c r="AN13" s="145">
        <f>SUM(AJ13:AM13)</f>
        <v>10</v>
      </c>
      <c r="AO13" s="149">
        <f t="shared" ref="AO13:AO44" si="16">COUNTIF(F13:AI13,"L")</f>
        <v>11</v>
      </c>
      <c r="AP13" s="56" t="s">
        <v>7</v>
      </c>
      <c r="AQ13" s="51"/>
      <c r="AR13" s="55" t="s">
        <v>21</v>
      </c>
      <c r="AS13" s="481"/>
      <c r="AT13" s="481" t="s">
        <v>22</v>
      </c>
      <c r="AU13" s="481"/>
      <c r="AV13" s="481"/>
      <c r="AW13" s="481"/>
      <c r="AX13" s="481"/>
      <c r="AY13" s="55" t="s">
        <v>47</v>
      </c>
    </row>
    <row r="14" spans="1:51" ht="37.5" hidden="1" customHeight="1" thickTop="1" thickBot="1">
      <c r="A14" s="50">
        <v>2</v>
      </c>
      <c r="B14" s="221" t="s">
        <v>188</v>
      </c>
      <c r="C14" s="390" t="s">
        <v>393</v>
      </c>
      <c r="D14" s="391">
        <v>197270</v>
      </c>
      <c r="E14" s="186">
        <v>4100</v>
      </c>
      <c r="F14" s="310" t="s">
        <v>56</v>
      </c>
      <c r="G14" s="405">
        <v>1</v>
      </c>
      <c r="H14" s="404">
        <v>2</v>
      </c>
      <c r="I14" s="405">
        <v>3</v>
      </c>
      <c r="J14" s="310" t="s">
        <v>56</v>
      </c>
      <c r="K14" s="312" t="s">
        <v>84</v>
      </c>
      <c r="L14" s="405">
        <v>1</v>
      </c>
      <c r="M14" s="405">
        <v>1</v>
      </c>
      <c r="N14" s="404">
        <v>3</v>
      </c>
      <c r="O14" s="310" t="s">
        <v>56</v>
      </c>
      <c r="P14" s="310" t="s">
        <v>56</v>
      </c>
      <c r="Q14" s="404">
        <v>1</v>
      </c>
      <c r="R14" s="437">
        <v>2</v>
      </c>
      <c r="S14" s="405">
        <v>3</v>
      </c>
      <c r="T14" s="310" t="s">
        <v>56</v>
      </c>
      <c r="U14" s="310" t="s">
        <v>56</v>
      </c>
      <c r="V14" s="405">
        <v>1</v>
      </c>
      <c r="W14" s="404">
        <v>3</v>
      </c>
      <c r="X14" s="310" t="s">
        <v>56</v>
      </c>
      <c r="Y14" s="436" t="s">
        <v>24</v>
      </c>
      <c r="Z14" s="405">
        <v>2</v>
      </c>
      <c r="AA14" s="310" t="s">
        <v>56</v>
      </c>
      <c r="AB14" s="310" t="s">
        <v>56</v>
      </c>
      <c r="AC14" s="405">
        <v>1</v>
      </c>
      <c r="AD14" s="404">
        <v>2</v>
      </c>
      <c r="AE14" s="404">
        <v>3</v>
      </c>
      <c r="AF14" s="310" t="s">
        <v>56</v>
      </c>
      <c r="AG14" s="310" t="s">
        <v>56</v>
      </c>
      <c r="AH14" s="404">
        <v>1</v>
      </c>
      <c r="AI14" s="405">
        <v>2</v>
      </c>
      <c r="AJ14" s="142">
        <f t="shared" si="12"/>
        <v>0</v>
      </c>
      <c r="AK14" s="143">
        <f t="shared" si="13"/>
        <v>5</v>
      </c>
      <c r="AL14" s="143">
        <f t="shared" si="14"/>
        <v>0</v>
      </c>
      <c r="AM14" s="144">
        <f t="shared" si="15"/>
        <v>5</v>
      </c>
      <c r="AN14" s="145">
        <f t="shared" ref="AN14:AN62" si="17">SUM(AJ14:AM14)</f>
        <v>10</v>
      </c>
      <c r="AO14" s="149">
        <f t="shared" si="16"/>
        <v>11</v>
      </c>
      <c r="AP14" s="57" t="s">
        <v>8</v>
      </c>
      <c r="AQ14" s="51"/>
      <c r="AR14" s="55" t="s">
        <v>24</v>
      </c>
      <c r="AS14" s="481"/>
      <c r="AT14" s="481" t="s">
        <v>25</v>
      </c>
      <c r="AU14" s="481"/>
      <c r="AV14" s="481"/>
      <c r="AW14" s="481"/>
      <c r="AX14" s="481"/>
      <c r="AY14" s="55" t="s">
        <v>26</v>
      </c>
    </row>
    <row r="15" spans="1:51" ht="37.5" hidden="1" customHeight="1" thickTop="1" thickBot="1">
      <c r="A15" s="49">
        <v>3</v>
      </c>
      <c r="B15" s="387" t="s">
        <v>270</v>
      </c>
      <c r="C15" s="390" t="s">
        <v>393</v>
      </c>
      <c r="D15" s="186">
        <v>203721</v>
      </c>
      <c r="E15" s="186">
        <v>4028</v>
      </c>
      <c r="F15" s="405">
        <v>1</v>
      </c>
      <c r="G15" s="404">
        <v>2</v>
      </c>
      <c r="H15" s="405">
        <v>3</v>
      </c>
      <c r="I15" s="310" t="s">
        <v>56</v>
      </c>
      <c r="J15" s="310" t="s">
        <v>56</v>
      </c>
      <c r="K15" s="404">
        <v>2</v>
      </c>
      <c r="L15" s="404">
        <v>2</v>
      </c>
      <c r="M15" s="342" t="s">
        <v>56</v>
      </c>
      <c r="N15" s="342" t="s">
        <v>56</v>
      </c>
      <c r="O15" s="404">
        <v>1</v>
      </c>
      <c r="P15" s="404">
        <v>3</v>
      </c>
      <c r="Q15" s="405">
        <v>3</v>
      </c>
      <c r="R15" s="310" t="s">
        <v>56</v>
      </c>
      <c r="S15" s="310" t="s">
        <v>56</v>
      </c>
      <c r="T15" s="405">
        <v>1</v>
      </c>
      <c r="U15" s="405">
        <v>2</v>
      </c>
      <c r="V15" s="404">
        <v>2</v>
      </c>
      <c r="W15" s="310" t="s">
        <v>56</v>
      </c>
      <c r="X15" s="405">
        <v>1</v>
      </c>
      <c r="Y15" s="405">
        <v>1</v>
      </c>
      <c r="Z15" s="404">
        <v>3</v>
      </c>
      <c r="AA15" s="405">
        <v>3</v>
      </c>
      <c r="AB15" s="310" t="s">
        <v>56</v>
      </c>
      <c r="AC15" s="310" t="s">
        <v>56</v>
      </c>
      <c r="AD15" s="404">
        <v>1</v>
      </c>
      <c r="AE15" s="405">
        <v>3</v>
      </c>
      <c r="AF15" s="403">
        <v>3</v>
      </c>
      <c r="AG15" s="310" t="s">
        <v>56</v>
      </c>
      <c r="AH15" s="310" t="s">
        <v>56</v>
      </c>
      <c r="AI15" s="405">
        <v>1</v>
      </c>
      <c r="AJ15" s="142">
        <f t="shared" si="12"/>
        <v>0</v>
      </c>
      <c r="AK15" s="143">
        <f t="shared" si="13"/>
        <v>5</v>
      </c>
      <c r="AL15" s="143">
        <f t="shared" si="14"/>
        <v>0</v>
      </c>
      <c r="AM15" s="144">
        <f t="shared" si="15"/>
        <v>7</v>
      </c>
      <c r="AN15" s="145">
        <f t="shared" si="17"/>
        <v>12</v>
      </c>
      <c r="AO15" s="149">
        <f t="shared" si="16"/>
        <v>11</v>
      </c>
      <c r="AP15" s="58" t="s">
        <v>408</v>
      </c>
      <c r="AQ15" s="51"/>
      <c r="AR15" s="55" t="s">
        <v>27</v>
      </c>
      <c r="AS15" s="481"/>
      <c r="AT15" s="481" t="s">
        <v>28</v>
      </c>
      <c r="AU15" s="481"/>
      <c r="AV15" s="481"/>
      <c r="AW15" s="481"/>
      <c r="AX15" s="481"/>
      <c r="AY15" s="55" t="s">
        <v>29</v>
      </c>
    </row>
    <row r="16" spans="1:51" ht="37.5" hidden="1" customHeight="1" thickTop="1" thickBot="1">
      <c r="A16" s="49">
        <v>4</v>
      </c>
      <c r="B16" s="387" t="s">
        <v>122</v>
      </c>
      <c r="C16" s="390" t="s">
        <v>393</v>
      </c>
      <c r="D16" s="186">
        <v>195442</v>
      </c>
      <c r="E16" s="186">
        <v>4030</v>
      </c>
      <c r="F16" s="405">
        <v>1</v>
      </c>
      <c r="G16" s="404">
        <v>2</v>
      </c>
      <c r="H16" s="405">
        <v>2</v>
      </c>
      <c r="I16" s="310" t="s">
        <v>56</v>
      </c>
      <c r="J16" s="405">
        <v>3</v>
      </c>
      <c r="K16" s="310" t="s">
        <v>56</v>
      </c>
      <c r="L16" s="310" t="s">
        <v>56</v>
      </c>
      <c r="M16" s="404">
        <v>1</v>
      </c>
      <c r="N16" s="404">
        <v>2</v>
      </c>
      <c r="O16" s="404">
        <v>3</v>
      </c>
      <c r="P16" s="310" t="s">
        <v>56</v>
      </c>
      <c r="Q16" s="310" t="s">
        <v>56</v>
      </c>
      <c r="R16" s="404">
        <v>1</v>
      </c>
      <c r="S16" s="404">
        <v>3</v>
      </c>
      <c r="T16" s="310" t="s">
        <v>56</v>
      </c>
      <c r="U16" s="436" t="s">
        <v>24</v>
      </c>
      <c r="V16" s="404">
        <v>2</v>
      </c>
      <c r="W16" s="405">
        <v>3</v>
      </c>
      <c r="X16" s="310" t="s">
        <v>56</v>
      </c>
      <c r="Y16" s="310" t="s">
        <v>56</v>
      </c>
      <c r="Z16" s="404">
        <v>1</v>
      </c>
      <c r="AA16" s="404">
        <v>2</v>
      </c>
      <c r="AB16" s="310" t="s">
        <v>56</v>
      </c>
      <c r="AC16" s="404">
        <v>1</v>
      </c>
      <c r="AD16" s="405">
        <v>3</v>
      </c>
      <c r="AE16" s="310" t="s">
        <v>56</v>
      </c>
      <c r="AF16" s="436" t="s">
        <v>24</v>
      </c>
      <c r="AG16" s="403">
        <v>3</v>
      </c>
      <c r="AH16" s="310" t="s">
        <v>56</v>
      </c>
      <c r="AI16" s="405">
        <v>1</v>
      </c>
      <c r="AJ16" s="142">
        <f t="shared" si="12"/>
        <v>0</v>
      </c>
      <c r="AK16" s="143">
        <f t="shared" si="13"/>
        <v>5</v>
      </c>
      <c r="AL16" s="143">
        <f t="shared" si="14"/>
        <v>0</v>
      </c>
      <c r="AM16" s="144">
        <f t="shared" si="15"/>
        <v>6</v>
      </c>
      <c r="AN16" s="145">
        <f t="shared" si="17"/>
        <v>11</v>
      </c>
      <c r="AO16" s="149">
        <f t="shared" si="16"/>
        <v>11</v>
      </c>
      <c r="AP16" s="59" t="s">
        <v>9</v>
      </c>
      <c r="AQ16" s="51"/>
      <c r="AR16" s="55" t="s">
        <v>30</v>
      </c>
      <c r="AS16" s="481"/>
      <c r="AT16" s="481" t="s">
        <v>28</v>
      </c>
      <c r="AU16" s="481"/>
      <c r="AV16" s="481"/>
      <c r="AW16" s="481"/>
      <c r="AX16" s="481"/>
      <c r="AY16" s="55" t="s">
        <v>31</v>
      </c>
    </row>
    <row r="17" spans="1:51" ht="36.75" hidden="1" customHeight="1" thickTop="1" thickBot="1">
      <c r="A17" s="49">
        <v>5</v>
      </c>
      <c r="B17" s="221" t="s">
        <v>130</v>
      </c>
      <c r="C17" s="390" t="s">
        <v>393</v>
      </c>
      <c r="D17" s="186">
        <v>186044</v>
      </c>
      <c r="E17" s="186">
        <v>4072</v>
      </c>
      <c r="F17" s="404">
        <v>1</v>
      </c>
      <c r="G17" s="405">
        <v>2</v>
      </c>
      <c r="H17" s="310" t="s">
        <v>56</v>
      </c>
      <c r="I17" s="310" t="s">
        <v>56</v>
      </c>
      <c r="J17" s="404">
        <v>1</v>
      </c>
      <c r="K17" s="404">
        <v>2</v>
      </c>
      <c r="L17" s="404">
        <v>2</v>
      </c>
      <c r="M17" s="310" t="s">
        <v>56</v>
      </c>
      <c r="N17" s="310" t="s">
        <v>56</v>
      </c>
      <c r="O17" s="404">
        <v>1</v>
      </c>
      <c r="P17" s="404">
        <v>2</v>
      </c>
      <c r="Q17" s="310" t="s">
        <v>56</v>
      </c>
      <c r="R17" s="405">
        <v>1</v>
      </c>
      <c r="S17" s="405">
        <v>2</v>
      </c>
      <c r="T17" s="404">
        <v>2</v>
      </c>
      <c r="U17" s="404">
        <v>2</v>
      </c>
      <c r="V17" s="310" t="s">
        <v>56</v>
      </c>
      <c r="W17" s="310" t="s">
        <v>56</v>
      </c>
      <c r="X17" s="404">
        <v>1</v>
      </c>
      <c r="Y17" s="404">
        <v>1</v>
      </c>
      <c r="Z17" s="404">
        <v>2</v>
      </c>
      <c r="AA17" s="310" t="s">
        <v>56</v>
      </c>
      <c r="AB17" s="404">
        <v>1</v>
      </c>
      <c r="AC17" s="405">
        <v>1</v>
      </c>
      <c r="AD17" s="310" t="s">
        <v>56</v>
      </c>
      <c r="AE17" s="404">
        <v>2</v>
      </c>
      <c r="AF17" s="405">
        <v>2</v>
      </c>
      <c r="AG17" s="310" t="s">
        <v>56</v>
      </c>
      <c r="AH17" s="310" t="s">
        <v>56</v>
      </c>
      <c r="AI17" s="312" t="s">
        <v>84</v>
      </c>
      <c r="AJ17" s="142">
        <f t="shared" si="12"/>
        <v>0</v>
      </c>
      <c r="AK17" s="143">
        <f t="shared" si="13"/>
        <v>10</v>
      </c>
      <c r="AL17" s="143">
        <f t="shared" si="14"/>
        <v>0</v>
      </c>
      <c r="AM17" s="144">
        <f t="shared" si="15"/>
        <v>0</v>
      </c>
      <c r="AN17" s="145">
        <f t="shared" si="17"/>
        <v>10</v>
      </c>
      <c r="AO17" s="149">
        <f t="shared" si="16"/>
        <v>11</v>
      </c>
      <c r="AP17" s="368" t="s">
        <v>219</v>
      </c>
      <c r="AQ17" s="51"/>
      <c r="AR17" s="55">
        <v>2</v>
      </c>
      <c r="AS17" s="481"/>
      <c r="AT17" s="481" t="s">
        <v>34</v>
      </c>
      <c r="AU17" s="481"/>
      <c r="AV17" s="481"/>
      <c r="AW17" s="481"/>
      <c r="AX17" s="481"/>
      <c r="AY17" s="55" t="s">
        <v>35</v>
      </c>
    </row>
    <row r="18" spans="1:51" ht="37.5" hidden="1" customHeight="1" thickTop="1" thickBot="1">
      <c r="A18" s="50">
        <v>6</v>
      </c>
      <c r="B18" s="221" t="s">
        <v>152</v>
      </c>
      <c r="C18" s="390" t="s">
        <v>393</v>
      </c>
      <c r="D18" s="186">
        <v>204379</v>
      </c>
      <c r="E18" s="186">
        <v>4117</v>
      </c>
      <c r="F18" s="443" t="s">
        <v>451</v>
      </c>
      <c r="G18" s="443" t="s">
        <v>451</v>
      </c>
      <c r="H18" s="443" t="s">
        <v>451</v>
      </c>
      <c r="I18" s="443" t="s">
        <v>451</v>
      </c>
      <c r="J18" s="443" t="s">
        <v>451</v>
      </c>
      <c r="K18" s="443" t="s">
        <v>451</v>
      </c>
      <c r="L18" s="443" t="s">
        <v>451</v>
      </c>
      <c r="M18" s="443" t="s">
        <v>451</v>
      </c>
      <c r="N18" s="443" t="s">
        <v>451</v>
      </c>
      <c r="O18" s="443" t="s">
        <v>451</v>
      </c>
      <c r="P18" s="443" t="s">
        <v>451</v>
      </c>
      <c r="Q18" s="443" t="s">
        <v>451</v>
      </c>
      <c r="R18" s="443" t="s">
        <v>451</v>
      </c>
      <c r="S18" s="443" t="s">
        <v>451</v>
      </c>
      <c r="T18" s="443" t="s">
        <v>451</v>
      </c>
      <c r="U18" s="443" t="s">
        <v>451</v>
      </c>
      <c r="V18" s="443" t="s">
        <v>451</v>
      </c>
      <c r="W18" s="443" t="s">
        <v>451</v>
      </c>
      <c r="X18" s="443" t="s">
        <v>451</v>
      </c>
      <c r="Y18" s="443" t="s">
        <v>451</v>
      </c>
      <c r="Z18" s="443" t="s">
        <v>451</v>
      </c>
      <c r="AA18" s="443" t="s">
        <v>451</v>
      </c>
      <c r="AB18" s="443" t="s">
        <v>451</v>
      </c>
      <c r="AC18" s="443" t="s">
        <v>451</v>
      </c>
      <c r="AD18" s="443" t="s">
        <v>451</v>
      </c>
      <c r="AE18" s="443" t="s">
        <v>451</v>
      </c>
      <c r="AF18" s="443" t="s">
        <v>451</v>
      </c>
      <c r="AG18" s="443" t="s">
        <v>451</v>
      </c>
      <c r="AH18" s="443" t="s">
        <v>451</v>
      </c>
      <c r="AI18" s="443" t="s">
        <v>451</v>
      </c>
      <c r="AJ18" s="142">
        <f t="shared" si="12"/>
        <v>0</v>
      </c>
      <c r="AK18" s="143">
        <f t="shared" si="13"/>
        <v>0</v>
      </c>
      <c r="AL18" s="143">
        <f t="shared" si="14"/>
        <v>0</v>
      </c>
      <c r="AM18" s="144">
        <f t="shared" si="15"/>
        <v>0</v>
      </c>
      <c r="AN18" s="145">
        <f t="shared" si="17"/>
        <v>0</v>
      </c>
      <c r="AO18" s="149">
        <f t="shared" si="16"/>
        <v>0</v>
      </c>
      <c r="AP18" s="94" t="s">
        <v>118</v>
      </c>
      <c r="AQ18" s="51"/>
      <c r="AR18" s="55" t="s">
        <v>37</v>
      </c>
      <c r="AS18" s="481"/>
      <c r="AT18" s="481" t="s">
        <v>38</v>
      </c>
      <c r="AU18" s="481"/>
      <c r="AV18" s="481"/>
      <c r="AW18" s="481"/>
      <c r="AX18" s="481"/>
      <c r="AY18" s="55" t="s">
        <v>39</v>
      </c>
    </row>
    <row r="19" spans="1:51" ht="36.75" hidden="1" customHeight="1" thickTop="1" thickBot="1">
      <c r="A19" s="49">
        <v>7</v>
      </c>
      <c r="B19" s="387" t="s">
        <v>176</v>
      </c>
      <c r="C19" s="186" t="s">
        <v>259</v>
      </c>
      <c r="D19" s="186">
        <v>204494</v>
      </c>
      <c r="E19" s="186">
        <v>4171</v>
      </c>
      <c r="F19" s="404">
        <v>3</v>
      </c>
      <c r="G19" s="436">
        <v>3</v>
      </c>
      <c r="H19" s="310" t="s">
        <v>56</v>
      </c>
      <c r="I19" s="310" t="s">
        <v>56</v>
      </c>
      <c r="J19" s="405">
        <v>1</v>
      </c>
      <c r="K19" s="404">
        <v>1</v>
      </c>
      <c r="L19" s="342" t="s">
        <v>56</v>
      </c>
      <c r="M19" s="342" t="s">
        <v>56</v>
      </c>
      <c r="N19" s="436">
        <v>1</v>
      </c>
      <c r="O19" s="405">
        <v>1</v>
      </c>
      <c r="P19" s="404">
        <v>2</v>
      </c>
      <c r="Q19" s="310" t="s">
        <v>56</v>
      </c>
      <c r="R19" s="405">
        <v>1</v>
      </c>
      <c r="S19" s="404">
        <v>2</v>
      </c>
      <c r="T19" s="310" t="s">
        <v>56</v>
      </c>
      <c r="U19" s="405">
        <v>1</v>
      </c>
      <c r="V19" s="286">
        <v>3</v>
      </c>
      <c r="W19" s="310" t="s">
        <v>56</v>
      </c>
      <c r="X19" s="310" t="s">
        <v>56</v>
      </c>
      <c r="Y19" s="405">
        <v>1</v>
      </c>
      <c r="Z19" s="405">
        <v>2</v>
      </c>
      <c r="AA19" s="310" t="s">
        <v>56</v>
      </c>
      <c r="AB19" s="405">
        <v>1</v>
      </c>
      <c r="AC19" s="404">
        <v>2</v>
      </c>
      <c r="AD19" s="405">
        <v>2</v>
      </c>
      <c r="AE19" s="310" t="s">
        <v>56</v>
      </c>
      <c r="AF19" s="310" t="s">
        <v>56</v>
      </c>
      <c r="AG19" s="436" t="s">
        <v>24</v>
      </c>
      <c r="AH19" s="404">
        <v>3</v>
      </c>
      <c r="AI19" s="286">
        <v>3</v>
      </c>
      <c r="AJ19" s="142">
        <f t="shared" si="12"/>
        <v>0</v>
      </c>
      <c r="AK19" s="143">
        <f t="shared" si="13"/>
        <v>5</v>
      </c>
      <c r="AL19" s="143">
        <f t="shared" si="14"/>
        <v>0</v>
      </c>
      <c r="AM19" s="144">
        <f t="shared" si="15"/>
        <v>5</v>
      </c>
      <c r="AN19" s="145">
        <f t="shared" si="17"/>
        <v>10</v>
      </c>
      <c r="AO19" s="149">
        <f t="shared" si="16"/>
        <v>11</v>
      </c>
      <c r="AP19" s="369" t="s">
        <v>409</v>
      </c>
      <c r="AQ19" s="51"/>
      <c r="AR19" s="83" t="s">
        <v>40</v>
      </c>
      <c r="AS19" s="497"/>
      <c r="AT19" s="481" t="s">
        <v>407</v>
      </c>
      <c r="AU19" s="481"/>
      <c r="AV19" s="481"/>
      <c r="AW19" s="481"/>
      <c r="AX19" s="481"/>
      <c r="AY19" s="83"/>
    </row>
    <row r="20" spans="1:51" ht="36.75" hidden="1" customHeight="1" thickTop="1" thickBot="1">
      <c r="A20" s="49">
        <v>8</v>
      </c>
      <c r="B20" s="409" t="s">
        <v>308</v>
      </c>
      <c r="C20" s="392" t="s">
        <v>393</v>
      </c>
      <c r="D20" s="392">
        <v>206207</v>
      </c>
      <c r="E20" s="392">
        <v>4112</v>
      </c>
      <c r="F20" s="310" t="s">
        <v>56</v>
      </c>
      <c r="G20" s="404">
        <v>1</v>
      </c>
      <c r="H20" s="405">
        <v>2</v>
      </c>
      <c r="I20" s="404">
        <v>3</v>
      </c>
      <c r="J20" s="342" t="s">
        <v>56</v>
      </c>
      <c r="K20" s="342" t="s">
        <v>56</v>
      </c>
      <c r="L20" s="404">
        <v>1</v>
      </c>
      <c r="M20" s="404">
        <v>2</v>
      </c>
      <c r="N20" s="405">
        <v>3</v>
      </c>
      <c r="O20" s="310" t="s">
        <v>56</v>
      </c>
      <c r="P20" s="310" t="s">
        <v>56</v>
      </c>
      <c r="Q20" s="436">
        <v>1</v>
      </c>
      <c r="R20" s="404">
        <v>1</v>
      </c>
      <c r="S20" s="310" t="s">
        <v>56</v>
      </c>
      <c r="T20" s="404">
        <v>1</v>
      </c>
      <c r="U20" s="404">
        <v>2</v>
      </c>
      <c r="V20" s="405">
        <v>2</v>
      </c>
      <c r="W20" s="310" t="s">
        <v>56</v>
      </c>
      <c r="X20" s="404">
        <v>1</v>
      </c>
      <c r="Y20" s="404">
        <v>2</v>
      </c>
      <c r="Z20" s="405">
        <v>3</v>
      </c>
      <c r="AA20" s="404">
        <v>3</v>
      </c>
      <c r="AB20" s="310" t="s">
        <v>56</v>
      </c>
      <c r="AC20" s="310" t="s">
        <v>56</v>
      </c>
      <c r="AD20" s="404">
        <v>1</v>
      </c>
      <c r="AE20" s="405">
        <v>2</v>
      </c>
      <c r="AF20" s="404">
        <v>3</v>
      </c>
      <c r="AG20" s="404">
        <v>3</v>
      </c>
      <c r="AH20" s="310" t="s">
        <v>56</v>
      </c>
      <c r="AI20" s="310" t="s">
        <v>56</v>
      </c>
      <c r="AJ20" s="142">
        <f t="shared" si="12"/>
        <v>0</v>
      </c>
      <c r="AK20" s="143">
        <f t="shared" si="13"/>
        <v>6</v>
      </c>
      <c r="AL20" s="143">
        <f t="shared" si="14"/>
        <v>0</v>
      </c>
      <c r="AM20" s="144">
        <f t="shared" si="15"/>
        <v>6</v>
      </c>
      <c r="AN20" s="145">
        <f t="shared" si="17"/>
        <v>12</v>
      </c>
      <c r="AO20" s="149">
        <f t="shared" si="16"/>
        <v>11</v>
      </c>
      <c r="AP20" s="60" t="s">
        <v>36</v>
      </c>
      <c r="AQ20" s="51"/>
      <c r="AR20" s="83"/>
      <c r="AS20" s="497"/>
      <c r="AT20" s="83"/>
      <c r="AU20" s="83"/>
      <c r="AV20" s="83"/>
      <c r="AW20" s="83"/>
      <c r="AX20" s="83"/>
      <c r="AY20" s="83"/>
    </row>
    <row r="21" spans="1:51" ht="36.75" hidden="1" customHeight="1" thickTop="1" thickBot="1">
      <c r="A21" s="49">
        <v>9</v>
      </c>
      <c r="B21" s="409" t="s">
        <v>165</v>
      </c>
      <c r="C21" s="392" t="s">
        <v>393</v>
      </c>
      <c r="D21" s="392">
        <v>203538</v>
      </c>
      <c r="E21" s="392">
        <v>4036</v>
      </c>
      <c r="F21" s="310" t="s">
        <v>56</v>
      </c>
      <c r="G21" s="404">
        <v>1</v>
      </c>
      <c r="H21" s="404">
        <v>3</v>
      </c>
      <c r="I21" s="310" t="s">
        <v>56</v>
      </c>
      <c r="J21" s="404">
        <v>1</v>
      </c>
      <c r="K21" s="404">
        <v>3</v>
      </c>
      <c r="L21" s="310" t="s">
        <v>56</v>
      </c>
      <c r="M21" s="310" t="s">
        <v>56</v>
      </c>
      <c r="N21" s="404">
        <v>1</v>
      </c>
      <c r="O21" s="405">
        <v>3</v>
      </c>
      <c r="P21" s="310" t="s">
        <v>56</v>
      </c>
      <c r="Q21" s="404">
        <v>3</v>
      </c>
      <c r="R21" s="310" t="s">
        <v>56</v>
      </c>
      <c r="S21" s="404">
        <v>1</v>
      </c>
      <c r="T21" s="404">
        <v>3</v>
      </c>
      <c r="U21" s="310" t="s">
        <v>56</v>
      </c>
      <c r="V21" s="310" t="s">
        <v>56</v>
      </c>
      <c r="W21" s="404">
        <v>1</v>
      </c>
      <c r="X21" s="404">
        <v>2</v>
      </c>
      <c r="Y21" s="404">
        <v>3</v>
      </c>
      <c r="Z21" s="310" t="s">
        <v>56</v>
      </c>
      <c r="AA21" s="404">
        <v>1</v>
      </c>
      <c r="AB21" s="405">
        <v>2</v>
      </c>
      <c r="AC21" s="404">
        <v>2</v>
      </c>
      <c r="AD21" s="310" t="s">
        <v>56</v>
      </c>
      <c r="AE21" s="404">
        <v>1</v>
      </c>
      <c r="AF21" s="404">
        <v>2</v>
      </c>
      <c r="AG21" s="310" t="s">
        <v>56</v>
      </c>
      <c r="AH21" s="404">
        <v>1</v>
      </c>
      <c r="AI21" s="404">
        <v>1</v>
      </c>
      <c r="AJ21" s="142">
        <f t="shared" si="12"/>
        <v>0</v>
      </c>
      <c r="AK21" s="143">
        <f t="shared" si="13"/>
        <v>4</v>
      </c>
      <c r="AL21" s="143">
        <f t="shared" si="14"/>
        <v>0</v>
      </c>
      <c r="AM21" s="144">
        <f t="shared" si="15"/>
        <v>6</v>
      </c>
      <c r="AN21" s="145">
        <f t="shared" si="17"/>
        <v>10</v>
      </c>
      <c r="AO21" s="149">
        <f t="shared" si="16"/>
        <v>11</v>
      </c>
      <c r="AP21" s="51"/>
      <c r="AQ21" s="51"/>
      <c r="AR21" s="459" t="s">
        <v>45</v>
      </c>
      <c r="AS21" s="460"/>
      <c r="AT21" s="460"/>
      <c r="AU21" s="461"/>
      <c r="AV21" s="462" t="s">
        <v>46</v>
      </c>
      <c r="AW21" s="462"/>
      <c r="AX21" s="462"/>
      <c r="AY21" s="462"/>
    </row>
    <row r="22" spans="1:51" ht="36.75" hidden="1" customHeight="1" thickTop="1" thickBot="1">
      <c r="A22" s="50">
        <v>10</v>
      </c>
      <c r="B22" s="410" t="s">
        <v>198</v>
      </c>
      <c r="C22" s="392" t="s">
        <v>393</v>
      </c>
      <c r="D22" s="393">
        <v>204325</v>
      </c>
      <c r="E22" s="392">
        <v>4103</v>
      </c>
      <c r="F22" s="404">
        <v>1</v>
      </c>
      <c r="G22" s="405">
        <v>2</v>
      </c>
      <c r="H22" s="404">
        <v>2</v>
      </c>
      <c r="I22" s="404">
        <v>2</v>
      </c>
      <c r="J22" s="310" t="s">
        <v>56</v>
      </c>
      <c r="K22" s="404">
        <v>1</v>
      </c>
      <c r="L22" s="404">
        <v>1</v>
      </c>
      <c r="M22" s="404">
        <v>2</v>
      </c>
      <c r="N22" s="310" t="s">
        <v>56</v>
      </c>
      <c r="O22" s="310" t="s">
        <v>56</v>
      </c>
      <c r="P22" s="404">
        <v>1</v>
      </c>
      <c r="Q22" s="404">
        <v>2</v>
      </c>
      <c r="R22" s="404">
        <v>2</v>
      </c>
      <c r="S22" s="342" t="s">
        <v>56</v>
      </c>
      <c r="T22" s="312" t="s">
        <v>84</v>
      </c>
      <c r="U22" s="310" t="s">
        <v>56</v>
      </c>
      <c r="V22" s="404">
        <v>1</v>
      </c>
      <c r="W22" s="404">
        <v>1</v>
      </c>
      <c r="X22" s="310" t="s">
        <v>56</v>
      </c>
      <c r="Y22" s="404">
        <v>2</v>
      </c>
      <c r="Z22" s="310" t="s">
        <v>56</v>
      </c>
      <c r="AA22" s="310" t="s">
        <v>56</v>
      </c>
      <c r="AB22" s="404">
        <v>2</v>
      </c>
      <c r="AC22" s="405">
        <v>2</v>
      </c>
      <c r="AD22" s="310" t="s">
        <v>56</v>
      </c>
      <c r="AE22" s="404">
        <v>1</v>
      </c>
      <c r="AF22" s="404">
        <v>2</v>
      </c>
      <c r="AG22" s="310" t="s">
        <v>56</v>
      </c>
      <c r="AH22" s="310" t="s">
        <v>56</v>
      </c>
      <c r="AI22" s="404">
        <v>1</v>
      </c>
      <c r="AJ22" s="142">
        <f t="shared" si="12"/>
        <v>0</v>
      </c>
      <c r="AK22" s="143">
        <f t="shared" si="13"/>
        <v>10</v>
      </c>
      <c r="AL22" s="143">
        <f t="shared" si="14"/>
        <v>0</v>
      </c>
      <c r="AM22" s="144">
        <f t="shared" si="15"/>
        <v>0</v>
      </c>
      <c r="AN22" s="145">
        <f t="shared" si="17"/>
        <v>10</v>
      </c>
      <c r="AO22" s="149">
        <f t="shared" si="16"/>
        <v>11</v>
      </c>
      <c r="AP22" s="51"/>
      <c r="AQ22" s="51"/>
      <c r="AR22" s="55" t="s">
        <v>48</v>
      </c>
      <c r="AS22" s="61">
        <v>0.47916666666666702</v>
      </c>
      <c r="AT22" s="55" t="s">
        <v>49</v>
      </c>
      <c r="AU22" s="61">
        <v>0.5625</v>
      </c>
      <c r="AV22" s="55"/>
      <c r="AW22" s="55"/>
      <c r="AX22" s="55"/>
      <c r="AY22" s="55"/>
    </row>
    <row r="23" spans="1:51" ht="37.5" hidden="1" customHeight="1" thickTop="1" thickBot="1">
      <c r="A23" s="49">
        <v>11</v>
      </c>
      <c r="B23" s="409" t="s">
        <v>207</v>
      </c>
      <c r="C23" s="395" t="s">
        <v>393</v>
      </c>
      <c r="D23" s="392">
        <v>204329</v>
      </c>
      <c r="E23" s="394">
        <v>4107</v>
      </c>
      <c r="F23" s="404">
        <v>2</v>
      </c>
      <c r="G23" s="310" t="s">
        <v>56</v>
      </c>
      <c r="H23" s="404">
        <v>1</v>
      </c>
      <c r="I23" s="404">
        <v>2</v>
      </c>
      <c r="J23" s="310" t="s">
        <v>56</v>
      </c>
      <c r="K23" s="310" t="s">
        <v>56</v>
      </c>
      <c r="L23" s="405">
        <v>1</v>
      </c>
      <c r="M23" s="404">
        <v>1</v>
      </c>
      <c r="N23" s="404">
        <v>2</v>
      </c>
      <c r="O23" s="310" t="s">
        <v>56</v>
      </c>
      <c r="P23" s="310" t="s">
        <v>56</v>
      </c>
      <c r="Q23" s="404">
        <v>1</v>
      </c>
      <c r="R23" s="404">
        <v>2</v>
      </c>
      <c r="S23" s="404">
        <v>2</v>
      </c>
      <c r="T23" s="312" t="s">
        <v>84</v>
      </c>
      <c r="U23" s="310" t="s">
        <v>56</v>
      </c>
      <c r="V23" s="404">
        <v>1</v>
      </c>
      <c r="W23" s="404">
        <v>2</v>
      </c>
      <c r="X23" s="310" t="s">
        <v>56</v>
      </c>
      <c r="Y23" s="404">
        <v>1</v>
      </c>
      <c r="Z23" s="404">
        <v>2</v>
      </c>
      <c r="AA23" s="310" t="s">
        <v>56</v>
      </c>
      <c r="AB23" s="310" t="s">
        <v>56</v>
      </c>
      <c r="AC23" s="404">
        <v>1</v>
      </c>
      <c r="AD23" s="310" t="s">
        <v>56</v>
      </c>
      <c r="AE23" s="405">
        <v>1</v>
      </c>
      <c r="AF23" s="404">
        <v>1</v>
      </c>
      <c r="AG23" s="310" t="s">
        <v>56</v>
      </c>
      <c r="AH23" s="404">
        <v>2</v>
      </c>
      <c r="AI23" s="404">
        <v>2</v>
      </c>
      <c r="AJ23" s="142">
        <f t="shared" si="12"/>
        <v>0</v>
      </c>
      <c r="AK23" s="143">
        <f t="shared" si="13"/>
        <v>9</v>
      </c>
      <c r="AL23" s="143">
        <f t="shared" si="14"/>
        <v>0</v>
      </c>
      <c r="AM23" s="144">
        <f t="shared" si="15"/>
        <v>0</v>
      </c>
      <c r="AN23" s="145">
        <f t="shared" si="17"/>
        <v>9</v>
      </c>
      <c r="AO23" s="149">
        <f t="shared" si="16"/>
        <v>11</v>
      </c>
      <c r="AP23" s="51"/>
      <c r="AQ23" s="51"/>
      <c r="AR23" s="55" t="s">
        <v>50</v>
      </c>
      <c r="AS23" s="61">
        <v>0.5</v>
      </c>
      <c r="AT23" s="55" t="s">
        <v>51</v>
      </c>
      <c r="AU23" s="61">
        <v>0.58333333333333304</v>
      </c>
      <c r="AV23" s="55"/>
      <c r="AW23" s="55"/>
      <c r="AX23" s="55"/>
      <c r="AY23" s="55"/>
    </row>
    <row r="24" spans="1:51" ht="36.75" hidden="1" customHeight="1" thickTop="1" thickBot="1">
      <c r="A24" s="49">
        <v>12</v>
      </c>
      <c r="B24" s="409" t="s">
        <v>182</v>
      </c>
      <c r="C24" s="395" t="s">
        <v>259</v>
      </c>
      <c r="D24" s="392">
        <v>204100</v>
      </c>
      <c r="E24" s="396">
        <v>4060</v>
      </c>
      <c r="F24" s="404">
        <v>2</v>
      </c>
      <c r="G24" s="404">
        <v>3</v>
      </c>
      <c r="H24" s="310" t="s">
        <v>56</v>
      </c>
      <c r="I24" s="404">
        <v>1</v>
      </c>
      <c r="J24" s="310" t="s">
        <v>56</v>
      </c>
      <c r="K24" s="405">
        <v>1</v>
      </c>
      <c r="L24" s="404">
        <v>3</v>
      </c>
      <c r="M24" s="310" t="s">
        <v>56</v>
      </c>
      <c r="N24" s="310" t="s">
        <v>56</v>
      </c>
      <c r="O24" s="404">
        <v>1</v>
      </c>
      <c r="P24" s="404">
        <v>1</v>
      </c>
      <c r="Q24" s="404">
        <v>2</v>
      </c>
      <c r="R24" s="310" t="s">
        <v>56</v>
      </c>
      <c r="S24" s="310" t="s">
        <v>56</v>
      </c>
      <c r="T24" s="404">
        <v>1</v>
      </c>
      <c r="U24" s="404">
        <v>1</v>
      </c>
      <c r="V24" s="404">
        <v>3</v>
      </c>
      <c r="W24" s="310" t="s">
        <v>56</v>
      </c>
      <c r="X24" s="404">
        <v>3</v>
      </c>
      <c r="Y24" s="310" t="s">
        <v>56</v>
      </c>
      <c r="Z24" s="405">
        <v>1</v>
      </c>
      <c r="AA24" s="310" t="s">
        <v>56</v>
      </c>
      <c r="AB24" s="404">
        <v>2</v>
      </c>
      <c r="AC24" s="310" t="s">
        <v>56</v>
      </c>
      <c r="AD24" s="405">
        <v>1</v>
      </c>
      <c r="AE24" s="404">
        <v>2</v>
      </c>
      <c r="AF24" s="310" t="s">
        <v>56</v>
      </c>
      <c r="AG24" s="404">
        <v>1</v>
      </c>
      <c r="AH24" s="404">
        <v>2</v>
      </c>
      <c r="AI24" s="404">
        <v>3</v>
      </c>
      <c r="AJ24" s="142">
        <f t="shared" si="12"/>
        <v>0</v>
      </c>
      <c r="AK24" s="143">
        <f t="shared" si="13"/>
        <v>5</v>
      </c>
      <c r="AL24" s="143">
        <f t="shared" si="14"/>
        <v>0</v>
      </c>
      <c r="AM24" s="144">
        <f t="shared" si="15"/>
        <v>5</v>
      </c>
      <c r="AN24" s="145">
        <f t="shared" si="17"/>
        <v>10</v>
      </c>
      <c r="AO24" s="149">
        <f t="shared" si="16"/>
        <v>11</v>
      </c>
      <c r="AP24" s="51"/>
      <c r="AQ24" s="51"/>
      <c r="AR24" s="55" t="s">
        <v>52</v>
      </c>
      <c r="AS24" s="61">
        <v>0.52083333333333304</v>
      </c>
      <c r="AT24" s="55" t="s">
        <v>53</v>
      </c>
      <c r="AU24" s="61">
        <v>0.60416666666666696</v>
      </c>
      <c r="AV24" s="55"/>
      <c r="AW24" s="55"/>
      <c r="AX24" s="55"/>
      <c r="AY24" s="55"/>
    </row>
    <row r="25" spans="1:51" ht="37.5" hidden="1" customHeight="1" thickTop="1" thickBot="1">
      <c r="A25" s="49">
        <v>13</v>
      </c>
      <c r="B25" s="411" t="s">
        <v>131</v>
      </c>
      <c r="C25" s="222" t="s">
        <v>259</v>
      </c>
      <c r="D25" s="222">
        <v>172053</v>
      </c>
      <c r="E25" s="347">
        <v>4009</v>
      </c>
      <c r="F25" s="405">
        <v>3</v>
      </c>
      <c r="G25" s="286">
        <v>3</v>
      </c>
      <c r="H25" s="310" t="s">
        <v>56</v>
      </c>
      <c r="I25" s="310" t="s">
        <v>56</v>
      </c>
      <c r="J25" s="405">
        <v>1</v>
      </c>
      <c r="K25" s="405">
        <v>1</v>
      </c>
      <c r="L25" s="405">
        <v>2</v>
      </c>
      <c r="M25" s="310" t="s">
        <v>56</v>
      </c>
      <c r="N25" s="405">
        <v>1</v>
      </c>
      <c r="O25" s="405">
        <v>2</v>
      </c>
      <c r="P25" s="405">
        <v>2</v>
      </c>
      <c r="Q25" s="310" t="s">
        <v>56</v>
      </c>
      <c r="R25" s="310" t="s">
        <v>56</v>
      </c>
      <c r="S25" s="405">
        <v>1</v>
      </c>
      <c r="T25" s="405">
        <v>2</v>
      </c>
      <c r="U25" s="286">
        <v>3</v>
      </c>
      <c r="V25" s="310" t="s">
        <v>56</v>
      </c>
      <c r="W25" s="405">
        <v>1</v>
      </c>
      <c r="X25" s="405">
        <v>2</v>
      </c>
      <c r="Y25" s="310" t="s">
        <v>56</v>
      </c>
      <c r="Z25" s="310" t="s">
        <v>56</v>
      </c>
      <c r="AA25" s="405">
        <v>2</v>
      </c>
      <c r="AB25" s="286">
        <v>3</v>
      </c>
      <c r="AC25" s="310" t="s">
        <v>56</v>
      </c>
      <c r="AD25" s="405">
        <v>2</v>
      </c>
      <c r="AE25" s="310" t="s">
        <v>56</v>
      </c>
      <c r="AF25" s="443" t="s">
        <v>84</v>
      </c>
      <c r="AG25" s="405">
        <v>1</v>
      </c>
      <c r="AH25" s="286">
        <v>3</v>
      </c>
      <c r="AI25" s="310" t="s">
        <v>56</v>
      </c>
      <c r="AJ25" s="142">
        <f t="shared" si="12"/>
        <v>0</v>
      </c>
      <c r="AK25" s="143">
        <f t="shared" si="13"/>
        <v>7</v>
      </c>
      <c r="AL25" s="143">
        <f t="shared" si="14"/>
        <v>0</v>
      </c>
      <c r="AM25" s="144">
        <f t="shared" si="15"/>
        <v>5</v>
      </c>
      <c r="AN25" s="145">
        <f t="shared" si="17"/>
        <v>12</v>
      </c>
      <c r="AO25" s="149">
        <f t="shared" si="16"/>
        <v>11</v>
      </c>
      <c r="AP25" s="51"/>
      <c r="AQ25" s="51"/>
      <c r="AR25" s="55" t="s">
        <v>54</v>
      </c>
      <c r="AS25" s="61">
        <v>0.58333333333333304</v>
      </c>
      <c r="AT25" s="55" t="s">
        <v>55</v>
      </c>
      <c r="AU25" s="61">
        <v>0.66666666666666696</v>
      </c>
      <c r="AV25" s="55"/>
      <c r="AW25" s="55"/>
      <c r="AX25" s="55"/>
      <c r="AY25" s="55"/>
    </row>
    <row r="26" spans="1:51" ht="36.75" hidden="1" customHeight="1" thickTop="1" thickBot="1">
      <c r="A26" s="50">
        <v>14</v>
      </c>
      <c r="B26" s="388" t="s">
        <v>178</v>
      </c>
      <c r="C26" s="397" t="s">
        <v>259</v>
      </c>
      <c r="D26" s="347">
        <v>172042</v>
      </c>
      <c r="E26" s="347">
        <v>4051</v>
      </c>
      <c r="F26" s="310" t="s">
        <v>56</v>
      </c>
      <c r="G26" s="405">
        <v>3</v>
      </c>
      <c r="H26" s="310" t="s">
        <v>56</v>
      </c>
      <c r="I26" s="310" t="s">
        <v>56</v>
      </c>
      <c r="J26" s="405" t="s">
        <v>24</v>
      </c>
      <c r="K26" s="405">
        <v>2</v>
      </c>
      <c r="L26" s="405">
        <v>2</v>
      </c>
      <c r="M26" s="405">
        <v>2</v>
      </c>
      <c r="N26" s="310" t="s">
        <v>56</v>
      </c>
      <c r="O26" s="310" t="s">
        <v>56</v>
      </c>
      <c r="P26" s="405">
        <v>1</v>
      </c>
      <c r="Q26" s="405">
        <v>1</v>
      </c>
      <c r="R26" s="405">
        <v>2</v>
      </c>
      <c r="S26" s="405">
        <v>2</v>
      </c>
      <c r="T26" s="310" t="s">
        <v>56</v>
      </c>
      <c r="U26" s="310" t="s">
        <v>56</v>
      </c>
      <c r="V26" s="405">
        <v>1</v>
      </c>
      <c r="W26" s="405">
        <v>2</v>
      </c>
      <c r="X26" s="286">
        <v>3</v>
      </c>
      <c r="Y26" s="310" t="s">
        <v>56</v>
      </c>
      <c r="Z26" s="436" t="s">
        <v>24</v>
      </c>
      <c r="AA26" s="405">
        <v>1</v>
      </c>
      <c r="AB26" s="405">
        <v>3</v>
      </c>
      <c r="AC26" s="286">
        <v>3</v>
      </c>
      <c r="AD26" s="310" t="s">
        <v>56</v>
      </c>
      <c r="AE26" s="405">
        <v>1</v>
      </c>
      <c r="AF26" s="443" t="s">
        <v>84</v>
      </c>
      <c r="AG26" s="310" t="s">
        <v>56</v>
      </c>
      <c r="AH26" s="310" t="s">
        <v>56</v>
      </c>
      <c r="AI26" s="405">
        <v>3</v>
      </c>
      <c r="AJ26" s="142">
        <f t="shared" si="12"/>
        <v>0</v>
      </c>
      <c r="AK26" s="143">
        <f t="shared" si="13"/>
        <v>6</v>
      </c>
      <c r="AL26" s="143">
        <f t="shared" si="14"/>
        <v>0</v>
      </c>
      <c r="AM26" s="144">
        <f t="shared" si="15"/>
        <v>5</v>
      </c>
      <c r="AN26" s="145">
        <f t="shared" si="17"/>
        <v>11</v>
      </c>
      <c r="AO26" s="149">
        <f t="shared" si="16"/>
        <v>11</v>
      </c>
      <c r="AP26" s="51"/>
      <c r="AQ26" s="51"/>
      <c r="AR26" s="55" t="s">
        <v>56</v>
      </c>
      <c r="AS26" s="61">
        <v>0.60416666666666696</v>
      </c>
      <c r="AT26" s="55" t="s">
        <v>57</v>
      </c>
      <c r="AU26" s="61">
        <v>0.6875</v>
      </c>
      <c r="AV26" s="55"/>
      <c r="AW26" s="55"/>
      <c r="AX26" s="55"/>
      <c r="AY26" s="55"/>
    </row>
    <row r="27" spans="1:51" ht="36.75" hidden="1" customHeight="1" thickTop="1" thickBot="1">
      <c r="A27" s="49">
        <v>15</v>
      </c>
      <c r="B27" s="411" t="s">
        <v>184</v>
      </c>
      <c r="C27" s="222" t="s">
        <v>259</v>
      </c>
      <c r="D27" s="222">
        <v>196689</v>
      </c>
      <c r="E27" s="222">
        <v>4006</v>
      </c>
      <c r="F27" s="286">
        <v>3</v>
      </c>
      <c r="G27" s="310" t="s">
        <v>56</v>
      </c>
      <c r="H27" s="310" t="s">
        <v>56</v>
      </c>
      <c r="I27" s="405">
        <v>1</v>
      </c>
      <c r="J27" s="405">
        <v>2</v>
      </c>
      <c r="K27" s="405">
        <v>2</v>
      </c>
      <c r="L27" s="310" t="s">
        <v>56</v>
      </c>
      <c r="M27" s="310" t="s">
        <v>56</v>
      </c>
      <c r="N27" s="405">
        <v>1</v>
      </c>
      <c r="O27" s="405">
        <v>2</v>
      </c>
      <c r="P27" s="310" t="s">
        <v>56</v>
      </c>
      <c r="Q27" s="405">
        <v>1</v>
      </c>
      <c r="R27" s="405">
        <v>3</v>
      </c>
      <c r="S27" s="310" t="s">
        <v>56</v>
      </c>
      <c r="T27" s="310" t="s">
        <v>56</v>
      </c>
      <c r="U27" s="405">
        <v>1</v>
      </c>
      <c r="V27" s="405">
        <v>3</v>
      </c>
      <c r="W27" s="310" t="s">
        <v>56</v>
      </c>
      <c r="X27" s="405">
        <v>2</v>
      </c>
      <c r="Y27" s="405">
        <v>2</v>
      </c>
      <c r="Z27" s="310" t="s">
        <v>56</v>
      </c>
      <c r="AA27" s="405">
        <v>1</v>
      </c>
      <c r="AB27" s="405">
        <v>1</v>
      </c>
      <c r="AC27" s="405">
        <v>3</v>
      </c>
      <c r="AD27" s="310" t="s">
        <v>56</v>
      </c>
      <c r="AE27" s="403" t="s">
        <v>24</v>
      </c>
      <c r="AF27" s="405">
        <v>1</v>
      </c>
      <c r="AG27" s="405">
        <v>2</v>
      </c>
      <c r="AH27" s="405">
        <v>3</v>
      </c>
      <c r="AI27" s="310" t="s">
        <v>56</v>
      </c>
      <c r="AJ27" s="142">
        <f t="shared" si="12"/>
        <v>0</v>
      </c>
      <c r="AK27" s="143">
        <f t="shared" si="13"/>
        <v>6</v>
      </c>
      <c r="AL27" s="143">
        <f t="shared" si="14"/>
        <v>0</v>
      </c>
      <c r="AM27" s="144">
        <f t="shared" si="15"/>
        <v>5</v>
      </c>
      <c r="AN27" s="145">
        <f t="shared" si="17"/>
        <v>11</v>
      </c>
      <c r="AO27" s="149">
        <f t="shared" si="16"/>
        <v>11</v>
      </c>
      <c r="AP27" s="51"/>
      <c r="AQ27" s="51"/>
      <c r="AR27" s="55" t="s">
        <v>58</v>
      </c>
      <c r="AS27" s="61">
        <v>0.625</v>
      </c>
      <c r="AT27" s="55" t="s">
        <v>59</v>
      </c>
      <c r="AU27" s="61">
        <v>0.70833333333333304</v>
      </c>
      <c r="AV27" s="55"/>
      <c r="AW27" s="55"/>
      <c r="AX27" s="55"/>
      <c r="AY27" s="55"/>
    </row>
    <row r="28" spans="1:51" ht="37.5" hidden="1" customHeight="1" thickTop="1" thickBot="1">
      <c r="A28" s="49">
        <v>16</v>
      </c>
      <c r="B28" s="412" t="s">
        <v>135</v>
      </c>
      <c r="C28" s="398" t="s">
        <v>259</v>
      </c>
      <c r="D28" s="292">
        <v>161742</v>
      </c>
      <c r="E28" s="222">
        <v>4062</v>
      </c>
      <c r="F28" s="312" t="s">
        <v>84</v>
      </c>
      <c r="G28" s="342" t="s">
        <v>56</v>
      </c>
      <c r="H28" s="342" t="s">
        <v>56</v>
      </c>
      <c r="I28" s="405">
        <v>1</v>
      </c>
      <c r="J28" s="405">
        <v>2</v>
      </c>
      <c r="K28" s="310" t="s">
        <v>56</v>
      </c>
      <c r="L28" s="286">
        <v>3</v>
      </c>
      <c r="M28" s="405">
        <v>3</v>
      </c>
      <c r="N28" s="310" t="s">
        <v>56</v>
      </c>
      <c r="O28" s="310" t="s">
        <v>56</v>
      </c>
      <c r="P28" s="436">
        <v>1</v>
      </c>
      <c r="Q28" s="405">
        <v>2</v>
      </c>
      <c r="R28" s="404">
        <v>3</v>
      </c>
      <c r="S28" s="310" t="s">
        <v>56</v>
      </c>
      <c r="T28" s="405">
        <v>2</v>
      </c>
      <c r="U28" s="405">
        <v>3</v>
      </c>
      <c r="V28" s="310" t="s">
        <v>56</v>
      </c>
      <c r="W28" s="310" t="s">
        <v>56</v>
      </c>
      <c r="X28" s="405">
        <v>1</v>
      </c>
      <c r="Y28" s="405">
        <v>2</v>
      </c>
      <c r="Z28" s="310" t="s">
        <v>56</v>
      </c>
      <c r="AA28" s="436">
        <v>1</v>
      </c>
      <c r="AB28" s="405">
        <v>2</v>
      </c>
      <c r="AC28" s="404">
        <v>3</v>
      </c>
      <c r="AD28" s="310" t="s">
        <v>56</v>
      </c>
      <c r="AE28" s="310" t="s">
        <v>56</v>
      </c>
      <c r="AF28" s="404">
        <v>1</v>
      </c>
      <c r="AG28" s="405">
        <v>2</v>
      </c>
      <c r="AH28" s="405">
        <v>2</v>
      </c>
      <c r="AI28" s="405">
        <v>2</v>
      </c>
      <c r="AJ28" s="142">
        <f t="shared" si="12"/>
        <v>0</v>
      </c>
      <c r="AK28" s="143">
        <f t="shared" si="13"/>
        <v>8</v>
      </c>
      <c r="AL28" s="143">
        <f t="shared" si="14"/>
        <v>0</v>
      </c>
      <c r="AM28" s="144">
        <f t="shared" si="15"/>
        <v>5</v>
      </c>
      <c r="AN28" s="145">
        <f t="shared" si="17"/>
        <v>13</v>
      </c>
      <c r="AO28" s="149">
        <f t="shared" si="16"/>
        <v>11</v>
      </c>
      <c r="AP28" s="51"/>
      <c r="AQ28" s="51"/>
      <c r="AR28" s="55" t="s">
        <v>60</v>
      </c>
      <c r="AS28" s="61">
        <v>0.64583333333333304</v>
      </c>
      <c r="AT28" s="55" t="s">
        <v>61</v>
      </c>
      <c r="AU28" s="61">
        <v>0.72916666666666696</v>
      </c>
      <c r="AV28" s="55"/>
      <c r="AW28" s="55"/>
      <c r="AX28" s="55"/>
      <c r="AY28" s="55"/>
    </row>
    <row r="29" spans="1:51" ht="36.75" hidden="1" customHeight="1" thickTop="1" thickBot="1">
      <c r="A29" s="49">
        <v>17</v>
      </c>
      <c r="B29" s="389" t="s">
        <v>126</v>
      </c>
      <c r="C29" s="399" t="s">
        <v>259</v>
      </c>
      <c r="D29" s="347">
        <v>191130</v>
      </c>
      <c r="E29" s="347">
        <v>4056</v>
      </c>
      <c r="F29" s="310" t="s">
        <v>56</v>
      </c>
      <c r="G29" s="310" t="s">
        <v>56</v>
      </c>
      <c r="H29" s="405">
        <v>1</v>
      </c>
      <c r="I29" s="405">
        <v>2</v>
      </c>
      <c r="J29" s="310" t="s">
        <v>56</v>
      </c>
      <c r="K29" s="310" t="s">
        <v>56</v>
      </c>
      <c r="L29" s="405">
        <v>3</v>
      </c>
      <c r="M29" s="404">
        <v>3</v>
      </c>
      <c r="N29" s="310" t="s">
        <v>56</v>
      </c>
      <c r="O29" s="405">
        <v>1</v>
      </c>
      <c r="P29" s="405">
        <v>1</v>
      </c>
      <c r="Q29" s="405">
        <v>2</v>
      </c>
      <c r="R29" s="405">
        <v>2</v>
      </c>
      <c r="S29" s="310" t="s">
        <v>56</v>
      </c>
      <c r="T29" s="405">
        <v>1</v>
      </c>
      <c r="U29" s="404">
        <v>3</v>
      </c>
      <c r="V29" s="310" t="s">
        <v>56</v>
      </c>
      <c r="W29" s="405">
        <v>2</v>
      </c>
      <c r="X29" s="405">
        <v>3</v>
      </c>
      <c r="Y29" s="310" t="s">
        <v>56</v>
      </c>
      <c r="Z29" s="404">
        <v>1</v>
      </c>
      <c r="AA29" s="404">
        <v>2</v>
      </c>
      <c r="AB29" s="404">
        <v>3</v>
      </c>
      <c r="AC29" s="310" t="s">
        <v>56</v>
      </c>
      <c r="AD29" s="405">
        <v>1</v>
      </c>
      <c r="AE29" s="405" t="s">
        <v>24</v>
      </c>
      <c r="AF29" s="405">
        <v>2</v>
      </c>
      <c r="AG29" s="404">
        <v>2</v>
      </c>
      <c r="AH29" s="342" t="s">
        <v>56</v>
      </c>
      <c r="AI29" s="342" t="s">
        <v>56</v>
      </c>
      <c r="AJ29" s="142">
        <f t="shared" si="12"/>
        <v>0</v>
      </c>
      <c r="AK29" s="143">
        <f t="shared" si="13"/>
        <v>7</v>
      </c>
      <c r="AL29" s="143">
        <f t="shared" si="14"/>
        <v>0</v>
      </c>
      <c r="AM29" s="144">
        <f t="shared" si="15"/>
        <v>5</v>
      </c>
      <c r="AN29" s="145">
        <f t="shared" si="17"/>
        <v>12</v>
      </c>
      <c r="AO29" s="149">
        <f t="shared" si="16"/>
        <v>11</v>
      </c>
      <c r="AP29" s="51"/>
      <c r="AQ29" s="51"/>
      <c r="AR29" s="55" t="s">
        <v>62</v>
      </c>
      <c r="AS29" s="61">
        <v>0.66666666666666696</v>
      </c>
      <c r="AT29" s="55" t="s">
        <v>63</v>
      </c>
      <c r="AU29" s="61">
        <v>0.75</v>
      </c>
      <c r="AV29" s="55"/>
      <c r="AW29" s="55"/>
      <c r="AX29" s="55"/>
      <c r="AY29" s="55"/>
    </row>
    <row r="30" spans="1:51" ht="36.75" hidden="1" customHeight="1" thickTop="1" thickBot="1">
      <c r="A30" s="50">
        <v>18</v>
      </c>
      <c r="B30" s="411" t="s">
        <v>210</v>
      </c>
      <c r="C30" s="222" t="s">
        <v>259</v>
      </c>
      <c r="D30" s="222">
        <v>186526</v>
      </c>
      <c r="E30" s="347">
        <v>4021</v>
      </c>
      <c r="F30" s="405">
        <v>2</v>
      </c>
      <c r="G30" s="310" t="s">
        <v>56</v>
      </c>
      <c r="H30" s="405">
        <v>1</v>
      </c>
      <c r="I30" s="405">
        <v>2</v>
      </c>
      <c r="J30" s="404">
        <v>2</v>
      </c>
      <c r="K30" s="312" t="s">
        <v>84</v>
      </c>
      <c r="L30" s="342" t="s">
        <v>56</v>
      </c>
      <c r="M30" s="342" t="s">
        <v>56</v>
      </c>
      <c r="N30" s="404">
        <v>1</v>
      </c>
      <c r="O30" s="404">
        <v>2</v>
      </c>
      <c r="P30" s="405">
        <v>2</v>
      </c>
      <c r="Q30" s="310" t="s">
        <v>56</v>
      </c>
      <c r="R30" s="310" t="s">
        <v>56</v>
      </c>
      <c r="S30" s="405">
        <v>1</v>
      </c>
      <c r="T30" s="404">
        <v>2</v>
      </c>
      <c r="U30" s="405">
        <v>2</v>
      </c>
      <c r="V30" s="310" t="s">
        <v>56</v>
      </c>
      <c r="W30" s="405">
        <v>1</v>
      </c>
      <c r="X30" s="404">
        <v>2</v>
      </c>
      <c r="Y30" s="310" t="s">
        <v>56</v>
      </c>
      <c r="Z30" s="405">
        <v>1</v>
      </c>
      <c r="AA30" s="405">
        <v>2</v>
      </c>
      <c r="AB30" s="310" t="s">
        <v>56</v>
      </c>
      <c r="AC30" s="310" t="s">
        <v>56</v>
      </c>
      <c r="AD30" s="404">
        <v>2</v>
      </c>
      <c r="AE30" s="310" t="s">
        <v>56</v>
      </c>
      <c r="AF30" s="405">
        <v>1</v>
      </c>
      <c r="AG30" s="405">
        <v>1</v>
      </c>
      <c r="AH30" s="405">
        <v>2</v>
      </c>
      <c r="AI30" s="310" t="s">
        <v>56</v>
      </c>
      <c r="AJ30" s="142">
        <f t="shared" si="12"/>
        <v>0</v>
      </c>
      <c r="AK30" s="143">
        <f t="shared" si="13"/>
        <v>11</v>
      </c>
      <c r="AL30" s="143">
        <f t="shared" si="14"/>
        <v>0</v>
      </c>
      <c r="AM30" s="144">
        <f t="shared" si="15"/>
        <v>0</v>
      </c>
      <c r="AN30" s="145">
        <f t="shared" si="17"/>
        <v>11</v>
      </c>
      <c r="AO30" s="149">
        <f t="shared" si="16"/>
        <v>11</v>
      </c>
      <c r="AP30" s="51"/>
      <c r="AQ30" s="51"/>
      <c r="AR30" s="55" t="s">
        <v>64</v>
      </c>
      <c r="AS30" s="61">
        <v>0.6875</v>
      </c>
      <c r="AT30" s="55" t="s">
        <v>65</v>
      </c>
      <c r="AU30" s="61">
        <v>0.77083333333333304</v>
      </c>
      <c r="AV30" s="55"/>
      <c r="AW30" s="55"/>
      <c r="AX30" s="55"/>
      <c r="AY30" s="55"/>
    </row>
    <row r="31" spans="1:51" ht="37.5" hidden="1" customHeight="1" thickTop="1" thickBot="1">
      <c r="A31" s="49">
        <v>19</v>
      </c>
      <c r="B31" s="223" t="s">
        <v>140</v>
      </c>
      <c r="C31" s="324" t="s">
        <v>393</v>
      </c>
      <c r="D31" s="439">
        <v>193767</v>
      </c>
      <c r="E31" s="309">
        <v>4081</v>
      </c>
      <c r="F31" s="406" t="s">
        <v>24</v>
      </c>
      <c r="G31" s="406">
        <v>2</v>
      </c>
      <c r="H31" s="406">
        <v>2</v>
      </c>
      <c r="I31" s="416" t="s">
        <v>56</v>
      </c>
      <c r="J31" s="416" t="s">
        <v>56</v>
      </c>
      <c r="K31" s="313" t="s">
        <v>84</v>
      </c>
      <c r="L31" s="406">
        <v>1</v>
      </c>
      <c r="M31" s="406" t="s">
        <v>24</v>
      </c>
      <c r="N31" s="406">
        <v>2</v>
      </c>
      <c r="O31" s="416" t="s">
        <v>56</v>
      </c>
      <c r="P31" s="406">
        <v>1</v>
      </c>
      <c r="Q31" s="406">
        <v>1</v>
      </c>
      <c r="R31" s="406">
        <v>2</v>
      </c>
      <c r="S31" s="416" t="s">
        <v>56</v>
      </c>
      <c r="T31" s="416" t="s">
        <v>56</v>
      </c>
      <c r="U31" s="406">
        <v>1</v>
      </c>
      <c r="V31" s="406">
        <v>1</v>
      </c>
      <c r="W31" s="406">
        <v>2</v>
      </c>
      <c r="X31" s="406">
        <v>2</v>
      </c>
      <c r="Y31" s="416" t="s">
        <v>56</v>
      </c>
      <c r="Z31" s="416" t="s">
        <v>56</v>
      </c>
      <c r="AA31" s="406">
        <v>1</v>
      </c>
      <c r="AB31" s="406">
        <v>2</v>
      </c>
      <c r="AC31" s="406">
        <v>2</v>
      </c>
      <c r="AD31" s="416" t="s">
        <v>56</v>
      </c>
      <c r="AE31" s="416" t="s">
        <v>56</v>
      </c>
      <c r="AF31" s="406">
        <v>1</v>
      </c>
      <c r="AG31" s="406" t="s">
        <v>24</v>
      </c>
      <c r="AH31" s="416" t="s">
        <v>56</v>
      </c>
      <c r="AI31" s="416" t="s">
        <v>56</v>
      </c>
      <c r="AJ31" s="142">
        <f t="shared" si="12"/>
        <v>0</v>
      </c>
      <c r="AK31" s="143">
        <f t="shared" si="13"/>
        <v>8</v>
      </c>
      <c r="AL31" s="143">
        <f t="shared" si="14"/>
        <v>0</v>
      </c>
      <c r="AM31" s="144">
        <f t="shared" si="15"/>
        <v>0</v>
      </c>
      <c r="AN31" s="145">
        <f t="shared" si="17"/>
        <v>8</v>
      </c>
      <c r="AO31" s="149">
        <f t="shared" si="16"/>
        <v>11</v>
      </c>
      <c r="AP31" s="51"/>
      <c r="AQ31" s="51"/>
      <c r="AR31" s="55" t="s">
        <v>66</v>
      </c>
      <c r="AS31" s="61">
        <v>0.70833333333333304</v>
      </c>
      <c r="AT31" s="55" t="s">
        <v>67</v>
      </c>
      <c r="AU31" s="61">
        <v>0.79166666666666696</v>
      </c>
      <c r="AV31" s="55"/>
      <c r="AW31" s="55"/>
      <c r="AX31" s="55"/>
      <c r="AY31" s="55"/>
    </row>
    <row r="32" spans="1:51" ht="37.5" hidden="1" customHeight="1" thickTop="1" thickBot="1">
      <c r="A32" s="49">
        <v>20</v>
      </c>
      <c r="B32" s="223" t="s">
        <v>264</v>
      </c>
      <c r="C32" s="324" t="s">
        <v>393</v>
      </c>
      <c r="D32" s="439">
        <v>204382</v>
      </c>
      <c r="E32" s="309">
        <v>4111</v>
      </c>
      <c r="F32" s="406">
        <v>2</v>
      </c>
      <c r="G32" s="416" t="s">
        <v>56</v>
      </c>
      <c r="H32" s="416" t="s">
        <v>56</v>
      </c>
      <c r="I32" s="406">
        <v>1</v>
      </c>
      <c r="J32" s="406">
        <v>1</v>
      </c>
      <c r="K32" s="406" t="s">
        <v>24</v>
      </c>
      <c r="L32" s="416" t="s">
        <v>56</v>
      </c>
      <c r="M32" s="416" t="s">
        <v>56</v>
      </c>
      <c r="N32" s="406">
        <v>1</v>
      </c>
      <c r="O32" s="406">
        <v>2</v>
      </c>
      <c r="P32" s="406">
        <v>2</v>
      </c>
      <c r="Q32" s="313" t="s">
        <v>84</v>
      </c>
      <c r="R32" s="416" t="s">
        <v>56</v>
      </c>
      <c r="S32" s="406">
        <v>1</v>
      </c>
      <c r="T32" s="406" t="s">
        <v>24</v>
      </c>
      <c r="U32" s="406">
        <v>2</v>
      </c>
      <c r="V32" s="406">
        <v>2</v>
      </c>
      <c r="W32" s="416" t="s">
        <v>56</v>
      </c>
      <c r="X32" s="416" t="s">
        <v>56</v>
      </c>
      <c r="Y32" s="406">
        <v>1</v>
      </c>
      <c r="Z32" s="406" t="s">
        <v>24</v>
      </c>
      <c r="AA32" s="406">
        <v>2</v>
      </c>
      <c r="AB32" s="416" t="s">
        <v>56</v>
      </c>
      <c r="AC32" s="416" t="s">
        <v>56</v>
      </c>
      <c r="AD32" s="406">
        <v>1</v>
      </c>
      <c r="AE32" s="406">
        <v>1</v>
      </c>
      <c r="AF32" s="406">
        <v>2</v>
      </c>
      <c r="AG32" s="416" t="s">
        <v>56</v>
      </c>
      <c r="AH32" s="416" t="s">
        <v>56</v>
      </c>
      <c r="AI32" s="406">
        <v>2</v>
      </c>
      <c r="AJ32" s="142">
        <f t="shared" si="12"/>
        <v>0</v>
      </c>
      <c r="AK32" s="143">
        <f t="shared" si="13"/>
        <v>8</v>
      </c>
      <c r="AL32" s="143">
        <f t="shared" si="14"/>
        <v>0</v>
      </c>
      <c r="AM32" s="144">
        <f t="shared" si="15"/>
        <v>0</v>
      </c>
      <c r="AN32" s="145">
        <f t="shared" ref="AN32" si="18">SUM(AJ32:AM32)</f>
        <v>8</v>
      </c>
      <c r="AO32" s="149">
        <f t="shared" si="16"/>
        <v>11</v>
      </c>
      <c r="AP32" s="51"/>
      <c r="AQ32" s="51"/>
      <c r="AR32" s="83"/>
      <c r="AS32" s="370"/>
      <c r="AT32" s="83"/>
      <c r="AU32" s="370"/>
      <c r="AV32" s="83"/>
      <c r="AW32" s="83"/>
      <c r="AX32" s="83"/>
      <c r="AY32" s="83"/>
    </row>
    <row r="33" spans="1:51" ht="37.799999999999997" hidden="1" thickTop="1" thickBot="1">
      <c r="A33" s="49">
        <v>21</v>
      </c>
      <c r="B33" s="413" t="s">
        <v>169</v>
      </c>
      <c r="C33" s="324" t="s">
        <v>393</v>
      </c>
      <c r="D33" s="224">
        <v>204403</v>
      </c>
      <c r="E33" s="309">
        <v>4121</v>
      </c>
      <c r="F33" s="416" t="s">
        <v>56</v>
      </c>
      <c r="G33" s="406">
        <v>1</v>
      </c>
      <c r="H33" s="416" t="s">
        <v>56</v>
      </c>
      <c r="I33" s="406">
        <v>1</v>
      </c>
      <c r="J33" s="406">
        <v>1</v>
      </c>
      <c r="K33" s="406">
        <v>2</v>
      </c>
      <c r="L33" s="406">
        <v>2</v>
      </c>
      <c r="M33" s="416" t="s">
        <v>56</v>
      </c>
      <c r="N33" s="313" t="s">
        <v>84</v>
      </c>
      <c r="O33" s="406">
        <v>1</v>
      </c>
      <c r="P33" s="426" t="s">
        <v>56</v>
      </c>
      <c r="Q33" s="426" t="s">
        <v>56</v>
      </c>
      <c r="R33" s="406">
        <v>1</v>
      </c>
      <c r="S33" s="406" t="s">
        <v>24</v>
      </c>
      <c r="T33" s="406">
        <v>2</v>
      </c>
      <c r="U33" s="406">
        <v>2</v>
      </c>
      <c r="V33" s="416" t="s">
        <v>56</v>
      </c>
      <c r="W33" s="416" t="s">
        <v>56</v>
      </c>
      <c r="X33" s="406">
        <v>1</v>
      </c>
      <c r="Y33" s="406">
        <v>1</v>
      </c>
      <c r="Z33" s="406">
        <v>2</v>
      </c>
      <c r="AA33" s="416" t="s">
        <v>56</v>
      </c>
      <c r="AB33" s="416" t="s">
        <v>56</v>
      </c>
      <c r="AC33" s="406">
        <v>1</v>
      </c>
      <c r="AD33" s="406">
        <v>1</v>
      </c>
      <c r="AE33" s="406">
        <v>2</v>
      </c>
      <c r="AF33" s="416" t="s">
        <v>56</v>
      </c>
      <c r="AG33" s="416" t="s">
        <v>56</v>
      </c>
      <c r="AH33" s="406">
        <v>2</v>
      </c>
      <c r="AI33" s="406">
        <v>2</v>
      </c>
      <c r="AJ33" s="142">
        <f t="shared" si="12"/>
        <v>0</v>
      </c>
      <c r="AK33" s="143">
        <f t="shared" si="13"/>
        <v>8</v>
      </c>
      <c r="AL33" s="143">
        <f t="shared" si="14"/>
        <v>0</v>
      </c>
      <c r="AM33" s="144">
        <f t="shared" si="15"/>
        <v>0</v>
      </c>
      <c r="AN33" s="145">
        <f t="shared" si="17"/>
        <v>8</v>
      </c>
      <c r="AO33" s="149">
        <f t="shared" si="16"/>
        <v>11</v>
      </c>
      <c r="AP33" s="51"/>
      <c r="AQ33" s="51"/>
      <c r="AR33" s="55" t="s">
        <v>68</v>
      </c>
      <c r="AS33" s="61">
        <v>0.83333333333333304</v>
      </c>
      <c r="AT33" s="55" t="s">
        <v>69</v>
      </c>
      <c r="AU33" s="61">
        <v>0.91666666666666696</v>
      </c>
      <c r="AV33" s="55"/>
      <c r="AW33" s="55"/>
      <c r="AX33" s="55"/>
      <c r="AY33" s="55"/>
    </row>
    <row r="34" spans="1:51" ht="37.799999999999997" hidden="1" thickTop="1" thickBot="1">
      <c r="A34" s="50">
        <v>22</v>
      </c>
      <c r="B34" s="414" t="s">
        <v>143</v>
      </c>
      <c r="C34" s="324" t="s">
        <v>393</v>
      </c>
      <c r="D34" s="224">
        <v>195959</v>
      </c>
      <c r="E34" s="309">
        <v>4082</v>
      </c>
      <c r="F34" s="406">
        <v>1</v>
      </c>
      <c r="G34" s="406">
        <v>2</v>
      </c>
      <c r="H34" s="406">
        <v>2</v>
      </c>
      <c r="I34" s="416" t="s">
        <v>56</v>
      </c>
      <c r="J34" s="406">
        <v>2</v>
      </c>
      <c r="K34" s="426" t="s">
        <v>56</v>
      </c>
      <c r="L34" s="416" t="s">
        <v>56</v>
      </c>
      <c r="M34" s="313" t="s">
        <v>84</v>
      </c>
      <c r="N34" s="406">
        <v>1</v>
      </c>
      <c r="O34" s="406">
        <v>1</v>
      </c>
      <c r="P34" s="406">
        <v>2</v>
      </c>
      <c r="Q34" s="406">
        <v>2</v>
      </c>
      <c r="R34" s="416" t="s">
        <v>56</v>
      </c>
      <c r="S34" s="416" t="s">
        <v>56</v>
      </c>
      <c r="T34" s="406">
        <v>1</v>
      </c>
      <c r="U34" s="406">
        <v>1</v>
      </c>
      <c r="V34" s="406">
        <v>2</v>
      </c>
      <c r="W34" s="406">
        <v>2</v>
      </c>
      <c r="X34" s="416" t="s">
        <v>56</v>
      </c>
      <c r="Y34" s="416" t="s">
        <v>56</v>
      </c>
      <c r="Z34" s="406">
        <v>1</v>
      </c>
      <c r="AA34" s="406" t="s">
        <v>24</v>
      </c>
      <c r="AB34" s="406">
        <v>2</v>
      </c>
      <c r="AC34" s="416" t="s">
        <v>56</v>
      </c>
      <c r="AD34" s="416" t="s">
        <v>56</v>
      </c>
      <c r="AE34" s="406">
        <v>1</v>
      </c>
      <c r="AF34" s="406" t="s">
        <v>24</v>
      </c>
      <c r="AG34" s="406">
        <v>2</v>
      </c>
      <c r="AH34" s="416" t="s">
        <v>56</v>
      </c>
      <c r="AI34" s="426" t="s">
        <v>56</v>
      </c>
      <c r="AJ34" s="142">
        <f t="shared" si="12"/>
        <v>0</v>
      </c>
      <c r="AK34" s="143">
        <f t="shared" si="13"/>
        <v>9</v>
      </c>
      <c r="AL34" s="143">
        <f t="shared" si="14"/>
        <v>0</v>
      </c>
      <c r="AM34" s="144">
        <f t="shared" si="15"/>
        <v>0</v>
      </c>
      <c r="AN34" s="145">
        <f t="shared" ref="AN34:AN36" si="19">SUM(AJ34:AM34)</f>
        <v>9</v>
      </c>
      <c r="AO34" s="149">
        <f t="shared" si="16"/>
        <v>11</v>
      </c>
      <c r="AP34" s="51"/>
      <c r="AQ34" s="51"/>
      <c r="AR34" s="55" t="s">
        <v>71</v>
      </c>
      <c r="AS34" s="61">
        <v>0</v>
      </c>
      <c r="AT34" s="55" t="s">
        <v>72</v>
      </c>
      <c r="AU34" s="61">
        <v>0.20833333333333301</v>
      </c>
      <c r="AV34" s="55"/>
      <c r="AW34" s="55"/>
      <c r="AX34" s="55"/>
      <c r="AY34" s="55"/>
    </row>
    <row r="35" spans="1:51" ht="37.799999999999997" hidden="1" thickTop="1" thickBot="1">
      <c r="A35" s="49">
        <v>23</v>
      </c>
      <c r="B35" s="415" t="s">
        <v>413</v>
      </c>
      <c r="C35" s="324" t="s">
        <v>393</v>
      </c>
      <c r="D35" s="309">
        <v>206760</v>
      </c>
      <c r="E35" s="309">
        <v>4080</v>
      </c>
      <c r="F35" s="416" t="s">
        <v>56</v>
      </c>
      <c r="G35" s="406">
        <v>1</v>
      </c>
      <c r="H35" s="406">
        <v>1</v>
      </c>
      <c r="I35" s="406">
        <v>2</v>
      </c>
      <c r="J35" s="416" t="s">
        <v>56</v>
      </c>
      <c r="K35" s="406">
        <v>1</v>
      </c>
      <c r="L35" s="406" t="s">
        <v>24</v>
      </c>
      <c r="M35" s="406">
        <v>2</v>
      </c>
      <c r="N35" s="416" t="s">
        <v>56</v>
      </c>
      <c r="O35" s="416" t="s">
        <v>56</v>
      </c>
      <c r="P35" s="406">
        <v>1</v>
      </c>
      <c r="Q35" s="406">
        <v>2</v>
      </c>
      <c r="R35" s="406">
        <v>2</v>
      </c>
      <c r="S35" s="426" t="s">
        <v>56</v>
      </c>
      <c r="T35" s="313" t="s">
        <v>84</v>
      </c>
      <c r="U35" s="426" t="s">
        <v>56</v>
      </c>
      <c r="V35" s="406">
        <v>1</v>
      </c>
      <c r="W35" s="406">
        <v>1</v>
      </c>
      <c r="X35" s="406">
        <v>2</v>
      </c>
      <c r="Y35" s="406">
        <v>2</v>
      </c>
      <c r="Z35" s="416" t="s">
        <v>56</v>
      </c>
      <c r="AA35" s="416" t="s">
        <v>56</v>
      </c>
      <c r="AB35" s="406">
        <v>1</v>
      </c>
      <c r="AC35" s="406">
        <v>2</v>
      </c>
      <c r="AD35" s="406">
        <v>2</v>
      </c>
      <c r="AE35" s="416" t="s">
        <v>56</v>
      </c>
      <c r="AF35" s="416" t="s">
        <v>56</v>
      </c>
      <c r="AG35" s="406">
        <v>1</v>
      </c>
      <c r="AH35" s="406">
        <v>2</v>
      </c>
      <c r="AI35" s="416" t="s">
        <v>56</v>
      </c>
      <c r="AJ35" s="142">
        <f t="shared" si="12"/>
        <v>0</v>
      </c>
      <c r="AK35" s="143">
        <f t="shared" si="13"/>
        <v>9</v>
      </c>
      <c r="AL35" s="143">
        <f t="shared" si="14"/>
        <v>0</v>
      </c>
      <c r="AM35" s="144">
        <f t="shared" si="15"/>
        <v>0</v>
      </c>
      <c r="AN35" s="145">
        <f t="shared" ref="AN35" si="20">SUM(AJ35:AM35)</f>
        <v>9</v>
      </c>
      <c r="AO35" s="149">
        <f t="shared" si="16"/>
        <v>11</v>
      </c>
      <c r="AP35" s="51"/>
      <c r="AQ35" s="51"/>
      <c r="AR35" s="83"/>
      <c r="AS35" s="370"/>
      <c r="AT35" s="83"/>
      <c r="AU35" s="370"/>
      <c r="AV35" s="83"/>
      <c r="AW35" s="83"/>
      <c r="AX35" s="83"/>
      <c r="AY35" s="83"/>
    </row>
    <row r="36" spans="1:51" ht="37.799999999999997" hidden="1" thickTop="1" thickBot="1">
      <c r="A36" s="49">
        <v>24</v>
      </c>
      <c r="B36" s="440" t="s">
        <v>153</v>
      </c>
      <c r="C36" s="324" t="s">
        <v>393</v>
      </c>
      <c r="D36" s="441">
        <v>204326</v>
      </c>
      <c r="E36" s="309">
        <v>4109</v>
      </c>
      <c r="F36" s="416" t="s">
        <v>56</v>
      </c>
      <c r="G36" s="416" t="s">
        <v>56</v>
      </c>
      <c r="H36" s="406">
        <v>1</v>
      </c>
      <c r="I36" s="406">
        <v>2</v>
      </c>
      <c r="J36" s="406">
        <v>2</v>
      </c>
      <c r="K36" s="416" t="s">
        <v>56</v>
      </c>
      <c r="L36" s="416" t="s">
        <v>56</v>
      </c>
      <c r="M36" s="406">
        <v>1</v>
      </c>
      <c r="N36" s="406">
        <v>2</v>
      </c>
      <c r="O36" s="406">
        <v>2</v>
      </c>
      <c r="P36" s="416" t="s">
        <v>56</v>
      </c>
      <c r="Q36" s="406">
        <v>1</v>
      </c>
      <c r="R36" s="406">
        <v>1</v>
      </c>
      <c r="S36" s="406">
        <v>2</v>
      </c>
      <c r="T36" s="416" t="s">
        <v>56</v>
      </c>
      <c r="U36" s="416" t="s">
        <v>56</v>
      </c>
      <c r="V36" s="313" t="s">
        <v>84</v>
      </c>
      <c r="W36" s="406">
        <v>1</v>
      </c>
      <c r="X36" s="406">
        <v>1</v>
      </c>
      <c r="Y36" s="406">
        <v>2</v>
      </c>
      <c r="Z36" s="416" t="s">
        <v>56</v>
      </c>
      <c r="AA36" s="416" t="s">
        <v>56</v>
      </c>
      <c r="AB36" s="406">
        <v>1</v>
      </c>
      <c r="AC36" s="406">
        <v>1</v>
      </c>
      <c r="AD36" s="406">
        <v>2</v>
      </c>
      <c r="AE36" s="406">
        <v>2</v>
      </c>
      <c r="AF36" s="416" t="s">
        <v>56</v>
      </c>
      <c r="AG36" s="416" t="s">
        <v>56</v>
      </c>
      <c r="AH36" s="406">
        <v>1</v>
      </c>
      <c r="AI36" s="406">
        <v>1</v>
      </c>
      <c r="AJ36" s="142">
        <f t="shared" si="12"/>
        <v>0</v>
      </c>
      <c r="AK36" s="143">
        <f t="shared" si="13"/>
        <v>8</v>
      </c>
      <c r="AL36" s="143">
        <f t="shared" si="14"/>
        <v>0</v>
      </c>
      <c r="AM36" s="144">
        <f t="shared" si="15"/>
        <v>0</v>
      </c>
      <c r="AN36" s="145">
        <f t="shared" si="19"/>
        <v>8</v>
      </c>
      <c r="AO36" s="149">
        <f t="shared" si="16"/>
        <v>11</v>
      </c>
      <c r="AP36" s="51"/>
      <c r="AQ36" s="51"/>
      <c r="AR36" s="83"/>
      <c r="AS36" s="83"/>
      <c r="AT36" s="83"/>
      <c r="AU36" s="83"/>
      <c r="AV36" s="55"/>
      <c r="AW36" s="55"/>
      <c r="AX36" s="55"/>
      <c r="AY36" s="55"/>
    </row>
    <row r="37" spans="1:51" ht="36.6" hidden="1" thickTop="1" thickBot="1">
      <c r="A37" s="49">
        <v>25</v>
      </c>
      <c r="B37" s="225" t="s">
        <v>431</v>
      </c>
      <c r="C37" s="360" t="s">
        <v>259</v>
      </c>
      <c r="D37" s="360">
        <v>210296</v>
      </c>
      <c r="E37" s="407">
        <v>4084</v>
      </c>
      <c r="F37" s="407">
        <v>2</v>
      </c>
      <c r="G37" s="310" t="s">
        <v>56</v>
      </c>
      <c r="H37" s="310" t="s">
        <v>56</v>
      </c>
      <c r="I37" s="407">
        <v>1</v>
      </c>
      <c r="J37" s="407" t="s">
        <v>17</v>
      </c>
      <c r="K37" s="407">
        <v>2</v>
      </c>
      <c r="L37" s="310" t="s">
        <v>56</v>
      </c>
      <c r="M37" s="310" t="s">
        <v>56</v>
      </c>
      <c r="N37" s="452">
        <v>1</v>
      </c>
      <c r="O37" s="407" t="s">
        <v>17</v>
      </c>
      <c r="P37" s="407" t="s">
        <v>30</v>
      </c>
      <c r="Q37" s="310" t="s">
        <v>56</v>
      </c>
      <c r="R37" s="310" t="s">
        <v>56</v>
      </c>
      <c r="S37" s="452">
        <v>1</v>
      </c>
      <c r="T37" s="407" t="s">
        <v>27</v>
      </c>
      <c r="U37" s="407">
        <v>2</v>
      </c>
      <c r="V37" s="310" t="s">
        <v>56</v>
      </c>
      <c r="W37" s="310" t="s">
        <v>56</v>
      </c>
      <c r="X37" s="407" t="s">
        <v>17</v>
      </c>
      <c r="Y37" s="432" t="s">
        <v>27</v>
      </c>
      <c r="Z37" s="310" t="s">
        <v>56</v>
      </c>
      <c r="AA37" s="407" t="s">
        <v>17</v>
      </c>
      <c r="AB37" s="407" t="s">
        <v>17</v>
      </c>
      <c r="AC37" s="407" t="s">
        <v>27</v>
      </c>
      <c r="AD37" s="310" t="s">
        <v>56</v>
      </c>
      <c r="AE37" s="432" t="s">
        <v>17</v>
      </c>
      <c r="AF37" s="407" t="s">
        <v>27</v>
      </c>
      <c r="AG37" s="310" t="s">
        <v>56</v>
      </c>
      <c r="AH37" s="407" t="s">
        <v>24</v>
      </c>
      <c r="AI37" s="452">
        <v>2</v>
      </c>
      <c r="AJ37" s="142">
        <f t="shared" si="12"/>
        <v>0</v>
      </c>
      <c r="AK37" s="143">
        <f t="shared" si="13"/>
        <v>4</v>
      </c>
      <c r="AL37" s="143">
        <f t="shared" si="14"/>
        <v>0</v>
      </c>
      <c r="AM37" s="144">
        <f t="shared" si="15"/>
        <v>0</v>
      </c>
      <c r="AN37" s="145">
        <f t="shared" si="17"/>
        <v>4</v>
      </c>
      <c r="AO37" s="149">
        <f t="shared" si="16"/>
        <v>11</v>
      </c>
      <c r="AP37" s="51"/>
      <c r="AQ37" s="51"/>
      <c r="AR37" s="83"/>
      <c r="AS37" s="83"/>
      <c r="AT37" s="83"/>
      <c r="AU37" s="83"/>
      <c r="AV37" s="55"/>
      <c r="AW37" s="55"/>
      <c r="AX37" s="55"/>
      <c r="AY37" s="55"/>
    </row>
    <row r="38" spans="1:51" ht="36.6" hidden="1" thickTop="1" thickBot="1">
      <c r="A38" s="50">
        <v>26</v>
      </c>
      <c r="B38" s="319" t="s">
        <v>151</v>
      </c>
      <c r="C38" s="360" t="s">
        <v>259</v>
      </c>
      <c r="D38" s="360">
        <v>159156</v>
      </c>
      <c r="E38" s="407">
        <v>4029</v>
      </c>
      <c r="F38" s="407" t="s">
        <v>30</v>
      </c>
      <c r="G38" s="452">
        <v>2</v>
      </c>
      <c r="H38" s="310" t="s">
        <v>56</v>
      </c>
      <c r="I38" s="407" t="s">
        <v>17</v>
      </c>
      <c r="J38" s="432" t="s">
        <v>24</v>
      </c>
      <c r="K38" s="452">
        <v>2</v>
      </c>
      <c r="L38" s="310" t="s">
        <v>56</v>
      </c>
      <c r="M38" s="310" t="s">
        <v>56</v>
      </c>
      <c r="N38" s="407" t="s">
        <v>27</v>
      </c>
      <c r="O38" s="407" t="s">
        <v>30</v>
      </c>
      <c r="P38" s="310" t="s">
        <v>56</v>
      </c>
      <c r="Q38" s="452">
        <v>1</v>
      </c>
      <c r="R38" s="407" t="s">
        <v>30</v>
      </c>
      <c r="S38" s="310" t="s">
        <v>56</v>
      </c>
      <c r="T38" s="310" t="s">
        <v>56</v>
      </c>
      <c r="U38" s="407">
        <v>1</v>
      </c>
      <c r="V38" s="407" t="s">
        <v>17</v>
      </c>
      <c r="W38" s="407">
        <v>2</v>
      </c>
      <c r="X38" s="310" t="s">
        <v>56</v>
      </c>
      <c r="Y38" s="432" t="s">
        <v>17</v>
      </c>
      <c r="Z38" s="407" t="s">
        <v>17</v>
      </c>
      <c r="AA38" s="310" t="s">
        <v>56</v>
      </c>
      <c r="AB38" s="310" t="s">
        <v>56</v>
      </c>
      <c r="AC38" s="407" t="s">
        <v>17</v>
      </c>
      <c r="AD38" s="452">
        <v>2</v>
      </c>
      <c r="AE38" s="310" t="s">
        <v>56</v>
      </c>
      <c r="AF38" s="312" t="s">
        <v>84</v>
      </c>
      <c r="AG38" s="310" t="s">
        <v>56</v>
      </c>
      <c r="AH38" s="407" t="s">
        <v>17</v>
      </c>
      <c r="AI38" s="407" t="s">
        <v>27</v>
      </c>
      <c r="AJ38" s="142">
        <f t="shared" si="12"/>
        <v>0</v>
      </c>
      <c r="AK38" s="143">
        <f t="shared" si="13"/>
        <v>4</v>
      </c>
      <c r="AL38" s="143">
        <f t="shared" si="14"/>
        <v>0</v>
      </c>
      <c r="AM38" s="144">
        <f t="shared" si="15"/>
        <v>0</v>
      </c>
      <c r="AN38" s="145">
        <f t="shared" si="17"/>
        <v>4</v>
      </c>
      <c r="AO38" s="149">
        <f t="shared" si="16"/>
        <v>11</v>
      </c>
      <c r="AP38" s="51"/>
      <c r="AQ38" s="51"/>
      <c r="AR38" s="83"/>
      <c r="AS38" s="83"/>
      <c r="AT38" s="83"/>
      <c r="AU38" s="83"/>
      <c r="AV38" s="55"/>
      <c r="AW38" s="55"/>
      <c r="AX38" s="55"/>
      <c r="AY38" s="55"/>
    </row>
    <row r="39" spans="1:51" ht="36.6" hidden="1" thickTop="1" thickBot="1">
      <c r="A39" s="49">
        <v>27</v>
      </c>
      <c r="B39" s="319" t="s">
        <v>134</v>
      </c>
      <c r="C39" s="360" t="s">
        <v>259</v>
      </c>
      <c r="D39" s="360">
        <v>172044</v>
      </c>
      <c r="E39" s="407">
        <v>4019</v>
      </c>
      <c r="F39" s="310" t="s">
        <v>56</v>
      </c>
      <c r="G39" s="310" t="s">
        <v>56</v>
      </c>
      <c r="H39" s="452">
        <v>1</v>
      </c>
      <c r="I39" s="407" t="s">
        <v>24</v>
      </c>
      <c r="J39" s="407" t="s">
        <v>30</v>
      </c>
      <c r="K39" s="342" t="s">
        <v>56</v>
      </c>
      <c r="L39" s="407">
        <v>2</v>
      </c>
      <c r="M39" s="452">
        <v>2</v>
      </c>
      <c r="N39" s="310" t="s">
        <v>56</v>
      </c>
      <c r="O39" s="310" t="s">
        <v>56</v>
      </c>
      <c r="P39" s="432">
        <v>1</v>
      </c>
      <c r="Q39" s="407" t="s">
        <v>30</v>
      </c>
      <c r="R39" s="407">
        <v>2</v>
      </c>
      <c r="S39" s="312" t="s">
        <v>84</v>
      </c>
      <c r="T39" s="310" t="s">
        <v>56</v>
      </c>
      <c r="U39" s="310" t="s">
        <v>56</v>
      </c>
      <c r="V39" s="452">
        <v>1</v>
      </c>
      <c r="W39" s="407" t="s">
        <v>17</v>
      </c>
      <c r="X39" s="432" t="s">
        <v>27</v>
      </c>
      <c r="Y39" s="310" t="s">
        <v>56</v>
      </c>
      <c r="Z39" s="342" t="s">
        <v>56</v>
      </c>
      <c r="AA39" s="407">
        <v>1</v>
      </c>
      <c r="AB39" s="407" t="s">
        <v>17</v>
      </c>
      <c r="AC39" s="452">
        <v>2</v>
      </c>
      <c r="AD39" s="310" t="s">
        <v>56</v>
      </c>
      <c r="AE39" s="407">
        <v>1</v>
      </c>
      <c r="AF39" s="432" t="s">
        <v>17</v>
      </c>
      <c r="AG39" s="407" t="s">
        <v>27</v>
      </c>
      <c r="AH39" s="310" t="s">
        <v>56</v>
      </c>
      <c r="AI39" s="407" t="s">
        <v>17</v>
      </c>
      <c r="AJ39" s="142">
        <f t="shared" si="12"/>
        <v>0</v>
      </c>
      <c r="AK39" s="143">
        <f t="shared" si="13"/>
        <v>4</v>
      </c>
      <c r="AL39" s="143">
        <f t="shared" si="14"/>
        <v>0</v>
      </c>
      <c r="AM39" s="144">
        <f t="shared" si="15"/>
        <v>0</v>
      </c>
      <c r="AN39" s="145">
        <f t="shared" si="17"/>
        <v>4</v>
      </c>
      <c r="AO39" s="149">
        <f t="shared" si="16"/>
        <v>11</v>
      </c>
      <c r="AP39" s="51" t="s">
        <v>403</v>
      </c>
      <c r="AQ39" s="51"/>
      <c r="AR39" s="83"/>
      <c r="AS39" s="83"/>
      <c r="AT39" s="83"/>
      <c r="AU39" s="83"/>
      <c r="AV39" s="55"/>
      <c r="AW39" s="55"/>
      <c r="AX39" s="55"/>
      <c r="AY39" s="55"/>
    </row>
    <row r="40" spans="1:51" ht="36.6" hidden="1" thickTop="1" thickBot="1">
      <c r="A40" s="49">
        <v>28</v>
      </c>
      <c r="B40" s="225" t="s">
        <v>244</v>
      </c>
      <c r="C40" s="360" t="s">
        <v>259</v>
      </c>
      <c r="D40" s="360">
        <v>204844</v>
      </c>
      <c r="E40" s="407">
        <v>4169</v>
      </c>
      <c r="F40" s="312" t="s">
        <v>84</v>
      </c>
      <c r="G40" s="407" t="s">
        <v>17</v>
      </c>
      <c r="H40" s="407" t="s">
        <v>17</v>
      </c>
      <c r="I40" s="310" t="s">
        <v>56</v>
      </c>
      <c r="J40" s="407" t="s">
        <v>17</v>
      </c>
      <c r="K40" s="407" t="s">
        <v>24</v>
      </c>
      <c r="L40" s="310" t="s">
        <v>56</v>
      </c>
      <c r="M40" s="310" t="s">
        <v>56</v>
      </c>
      <c r="N40" s="407" t="s">
        <v>17</v>
      </c>
      <c r="O40" s="407" t="s">
        <v>24</v>
      </c>
      <c r="P40" s="452">
        <v>2</v>
      </c>
      <c r="Q40" s="310" t="s">
        <v>56</v>
      </c>
      <c r="R40" s="310" t="s">
        <v>56</v>
      </c>
      <c r="S40" s="407">
        <v>1</v>
      </c>
      <c r="T40" s="407" t="s">
        <v>27</v>
      </c>
      <c r="U40" s="452">
        <v>2</v>
      </c>
      <c r="V40" s="310" t="s">
        <v>56</v>
      </c>
      <c r="W40" s="407" t="s">
        <v>17</v>
      </c>
      <c r="X40" s="407">
        <v>2</v>
      </c>
      <c r="Y40" s="310" t="s">
        <v>56</v>
      </c>
      <c r="Z40" s="310" t="s">
        <v>56</v>
      </c>
      <c r="AA40" s="407">
        <v>1</v>
      </c>
      <c r="AB40" s="432" t="s">
        <v>17</v>
      </c>
      <c r="AC40" s="407" t="s">
        <v>27</v>
      </c>
      <c r="AD40" s="310" t="s">
        <v>56</v>
      </c>
      <c r="AE40" s="310" t="s">
        <v>56</v>
      </c>
      <c r="AF40" s="407" t="s">
        <v>17</v>
      </c>
      <c r="AG40" s="452">
        <v>2</v>
      </c>
      <c r="AH40" s="310" t="s">
        <v>56</v>
      </c>
      <c r="AI40" s="432" t="s">
        <v>17</v>
      </c>
      <c r="AJ40" s="142">
        <f t="shared" si="12"/>
        <v>0</v>
      </c>
      <c r="AK40" s="143">
        <f t="shared" si="13"/>
        <v>4</v>
      </c>
      <c r="AL40" s="143">
        <f t="shared" si="14"/>
        <v>0</v>
      </c>
      <c r="AM40" s="144">
        <f t="shared" si="15"/>
        <v>0</v>
      </c>
      <c r="AN40" s="145">
        <f t="shared" si="17"/>
        <v>4</v>
      </c>
      <c r="AO40" s="149">
        <f t="shared" si="16"/>
        <v>11</v>
      </c>
      <c r="AP40" s="51"/>
      <c r="AQ40" s="51"/>
      <c r="AR40" s="83"/>
      <c r="AS40" s="83"/>
      <c r="AT40" s="83"/>
      <c r="AU40" s="83"/>
      <c r="AV40" s="55"/>
      <c r="AW40" s="55"/>
      <c r="AX40" s="55"/>
      <c r="AY40" s="55"/>
    </row>
    <row r="41" spans="1:51" ht="36.6" hidden="1" thickTop="1" thickBot="1">
      <c r="A41" s="49">
        <v>29</v>
      </c>
      <c r="B41" s="226" t="s">
        <v>214</v>
      </c>
      <c r="C41" s="361" t="s">
        <v>259</v>
      </c>
      <c r="D41" s="360">
        <v>172003</v>
      </c>
      <c r="E41" s="407">
        <v>4027</v>
      </c>
      <c r="F41" s="407" t="s">
        <v>27</v>
      </c>
      <c r="G41" s="310" t="s">
        <v>56</v>
      </c>
      <c r="H41" s="310" t="s">
        <v>56</v>
      </c>
      <c r="I41" s="452">
        <v>1</v>
      </c>
      <c r="J41" s="310" t="s">
        <v>56</v>
      </c>
      <c r="K41" s="312" t="s">
        <v>84</v>
      </c>
      <c r="L41" s="407">
        <v>1</v>
      </c>
      <c r="M41" s="310" t="s">
        <v>56</v>
      </c>
      <c r="N41" s="310" t="s">
        <v>56</v>
      </c>
      <c r="O41" s="452">
        <v>1</v>
      </c>
      <c r="P41" s="407" t="s">
        <v>17</v>
      </c>
      <c r="Q41" s="407" t="s">
        <v>27</v>
      </c>
      <c r="R41" s="310" t="s">
        <v>56</v>
      </c>
      <c r="S41" s="310" t="s">
        <v>56</v>
      </c>
      <c r="T41" s="407">
        <v>1</v>
      </c>
      <c r="U41" s="407" t="s">
        <v>17</v>
      </c>
      <c r="V41" s="432" t="s">
        <v>27</v>
      </c>
      <c r="W41" s="310" t="s">
        <v>56</v>
      </c>
      <c r="X41" s="407">
        <v>1</v>
      </c>
      <c r="Y41" s="407" t="s">
        <v>17</v>
      </c>
      <c r="Z41" s="407" t="s">
        <v>27</v>
      </c>
      <c r="AA41" s="310" t="s">
        <v>56</v>
      </c>
      <c r="AB41" s="452">
        <v>1</v>
      </c>
      <c r="AC41" s="432" t="s">
        <v>17</v>
      </c>
      <c r="AD41" s="407" t="s">
        <v>17</v>
      </c>
      <c r="AE41" s="407" t="s">
        <v>27</v>
      </c>
      <c r="AF41" s="310" t="s">
        <v>56</v>
      </c>
      <c r="AG41" s="310" t="s">
        <v>56</v>
      </c>
      <c r="AH41" s="407">
        <v>1</v>
      </c>
      <c r="AI41" s="407" t="s">
        <v>27</v>
      </c>
      <c r="AJ41" s="142">
        <f t="shared" si="12"/>
        <v>0</v>
      </c>
      <c r="AK41" s="143">
        <f t="shared" si="13"/>
        <v>0</v>
      </c>
      <c r="AL41" s="143">
        <f t="shared" si="14"/>
        <v>0</v>
      </c>
      <c r="AM41" s="144">
        <f t="shared" si="15"/>
        <v>0</v>
      </c>
      <c r="AN41" s="145">
        <f t="shared" si="17"/>
        <v>0</v>
      </c>
      <c r="AO41" s="149">
        <f t="shared" si="16"/>
        <v>11</v>
      </c>
      <c r="AP41" s="51"/>
      <c r="AQ41" s="51"/>
      <c r="AR41" s="83"/>
      <c r="AS41" s="83"/>
      <c r="AT41" s="83"/>
      <c r="AU41" s="83"/>
      <c r="AV41" s="83"/>
      <c r="AW41" s="83"/>
      <c r="AX41" s="83"/>
      <c r="AY41" s="83"/>
    </row>
    <row r="42" spans="1:51" ht="36.6" hidden="1" thickTop="1" thickBot="1">
      <c r="A42" s="50">
        <v>30</v>
      </c>
      <c r="B42" s="226" t="s">
        <v>212</v>
      </c>
      <c r="C42" s="361" t="s">
        <v>259</v>
      </c>
      <c r="D42" s="360">
        <v>186530</v>
      </c>
      <c r="E42" s="407">
        <v>4024</v>
      </c>
      <c r="F42" s="342" t="s">
        <v>56</v>
      </c>
      <c r="G42" s="407">
        <v>1</v>
      </c>
      <c r="H42" s="407" t="s">
        <v>17</v>
      </c>
      <c r="I42" s="407" t="s">
        <v>30</v>
      </c>
      <c r="J42" s="452">
        <v>2</v>
      </c>
      <c r="K42" s="342" t="s">
        <v>56</v>
      </c>
      <c r="L42" s="407" t="s">
        <v>24</v>
      </c>
      <c r="M42" s="407">
        <v>2</v>
      </c>
      <c r="N42" s="310" t="s">
        <v>56</v>
      </c>
      <c r="O42" s="310" t="s">
        <v>56</v>
      </c>
      <c r="P42" s="407" t="s">
        <v>17</v>
      </c>
      <c r="Q42" s="432" t="s">
        <v>27</v>
      </c>
      <c r="R42" s="452">
        <v>2</v>
      </c>
      <c r="S42" s="310" t="s">
        <v>56</v>
      </c>
      <c r="T42" s="407" t="s">
        <v>17</v>
      </c>
      <c r="U42" s="407" t="s">
        <v>27</v>
      </c>
      <c r="V42" s="310" t="s">
        <v>56</v>
      </c>
      <c r="W42" s="310" t="s">
        <v>56</v>
      </c>
      <c r="X42" s="407" t="s">
        <v>17</v>
      </c>
      <c r="Y42" s="407" t="s">
        <v>27</v>
      </c>
      <c r="Z42" s="310" t="s">
        <v>56</v>
      </c>
      <c r="AA42" s="432" t="s">
        <v>17</v>
      </c>
      <c r="AB42" s="407" t="s">
        <v>27</v>
      </c>
      <c r="AC42" s="407">
        <v>2</v>
      </c>
      <c r="AD42" s="310" t="s">
        <v>56</v>
      </c>
      <c r="AE42" s="310" t="s">
        <v>56</v>
      </c>
      <c r="AF42" s="407">
        <v>1</v>
      </c>
      <c r="AG42" s="407">
        <v>1</v>
      </c>
      <c r="AH42" s="452">
        <v>2</v>
      </c>
      <c r="AI42" s="310" t="s">
        <v>56</v>
      </c>
      <c r="AJ42" s="142">
        <f t="shared" si="12"/>
        <v>0</v>
      </c>
      <c r="AK42" s="143">
        <f t="shared" si="13"/>
        <v>5</v>
      </c>
      <c r="AL42" s="143">
        <f t="shared" si="14"/>
        <v>0</v>
      </c>
      <c r="AM42" s="144">
        <f t="shared" si="15"/>
        <v>0</v>
      </c>
      <c r="AN42" s="145">
        <f t="shared" si="17"/>
        <v>5</v>
      </c>
      <c r="AO42" s="149">
        <f t="shared" si="16"/>
        <v>11</v>
      </c>
      <c r="AP42" s="51"/>
      <c r="AQ42" s="51"/>
      <c r="AR42" s="83"/>
      <c r="AS42" s="83"/>
      <c r="AT42" s="83"/>
      <c r="AU42" s="83"/>
      <c r="AV42" s="83"/>
      <c r="AW42" s="83"/>
      <c r="AX42" s="83"/>
      <c r="AY42" s="83"/>
    </row>
    <row r="43" spans="1:51" ht="36.6" hidden="1" thickTop="1" thickBot="1">
      <c r="A43" s="49">
        <v>31</v>
      </c>
      <c r="B43" s="226" t="s">
        <v>272</v>
      </c>
      <c r="C43" s="361" t="s">
        <v>259</v>
      </c>
      <c r="D43" s="360">
        <v>204501</v>
      </c>
      <c r="E43" s="407">
        <v>4087</v>
      </c>
      <c r="F43" s="452">
        <v>1</v>
      </c>
      <c r="G43" s="407">
        <v>2</v>
      </c>
      <c r="H43" s="310" t="s">
        <v>56</v>
      </c>
      <c r="I43" s="310" t="s">
        <v>56</v>
      </c>
      <c r="J43" s="407" t="s">
        <v>24</v>
      </c>
      <c r="K43" s="407" t="s">
        <v>30</v>
      </c>
      <c r="L43" s="310" t="s">
        <v>56</v>
      </c>
      <c r="M43" s="310" t="s">
        <v>56</v>
      </c>
      <c r="N43" s="407" t="s">
        <v>17</v>
      </c>
      <c r="O43" s="407" t="s">
        <v>24</v>
      </c>
      <c r="P43" s="407">
        <v>2</v>
      </c>
      <c r="Q43" s="310" t="s">
        <v>56</v>
      </c>
      <c r="R43" s="432" t="s">
        <v>17</v>
      </c>
      <c r="S43" s="407" t="s">
        <v>24</v>
      </c>
      <c r="T43" s="452">
        <v>2</v>
      </c>
      <c r="U43" s="310" t="s">
        <v>56</v>
      </c>
      <c r="V43" s="310" t="s">
        <v>56</v>
      </c>
      <c r="W43" s="407">
        <v>1</v>
      </c>
      <c r="X43" s="407" t="s">
        <v>27</v>
      </c>
      <c r="Y43" s="452">
        <v>2</v>
      </c>
      <c r="Z43" s="310" t="s">
        <v>56</v>
      </c>
      <c r="AA43" s="407" t="s">
        <v>27</v>
      </c>
      <c r="AB43" s="432" t="s">
        <v>27</v>
      </c>
      <c r="AC43" s="310" t="s">
        <v>56</v>
      </c>
      <c r="AD43" s="452">
        <v>1</v>
      </c>
      <c r="AE43" s="407" t="s">
        <v>17</v>
      </c>
      <c r="AF43" s="407">
        <v>2</v>
      </c>
      <c r="AG43" s="310" t="s">
        <v>56</v>
      </c>
      <c r="AH43" s="312" t="s">
        <v>84</v>
      </c>
      <c r="AI43" s="310" t="s">
        <v>56</v>
      </c>
      <c r="AJ43" s="142">
        <f t="shared" si="12"/>
        <v>0</v>
      </c>
      <c r="AK43" s="143">
        <f t="shared" si="13"/>
        <v>5</v>
      </c>
      <c r="AL43" s="143">
        <f t="shared" si="14"/>
        <v>0</v>
      </c>
      <c r="AM43" s="144">
        <f t="shared" si="15"/>
        <v>0</v>
      </c>
      <c r="AN43" s="145">
        <f t="shared" si="17"/>
        <v>5</v>
      </c>
      <c r="AO43" s="149">
        <f t="shared" si="16"/>
        <v>11</v>
      </c>
      <c r="AP43" s="51"/>
      <c r="AQ43" s="51"/>
      <c r="AR43" s="83"/>
      <c r="AS43" s="83"/>
      <c r="AT43" s="83"/>
      <c r="AU43" s="83"/>
      <c r="AV43" s="83"/>
      <c r="AW43" s="83"/>
      <c r="AX43" s="83"/>
      <c r="AY43" s="83"/>
    </row>
    <row r="44" spans="1:51" ht="36.6" hidden="1" thickTop="1" thickBot="1">
      <c r="A44" s="49">
        <v>32</v>
      </c>
      <c r="B44" s="322" t="s">
        <v>177</v>
      </c>
      <c r="C44" s="362" t="s">
        <v>259</v>
      </c>
      <c r="D44" s="362">
        <v>204502</v>
      </c>
      <c r="E44" s="407">
        <v>4059</v>
      </c>
      <c r="F44" s="407" t="s">
        <v>17</v>
      </c>
      <c r="G44" s="407" t="s">
        <v>30</v>
      </c>
      <c r="H44" s="407">
        <v>2</v>
      </c>
      <c r="I44" s="310" t="s">
        <v>56</v>
      </c>
      <c r="J44" s="310" t="s">
        <v>56</v>
      </c>
      <c r="K44" s="312" t="s">
        <v>84</v>
      </c>
      <c r="L44" s="452">
        <v>1</v>
      </c>
      <c r="M44" s="407" t="s">
        <v>24</v>
      </c>
      <c r="N44" s="310" t="s">
        <v>56</v>
      </c>
      <c r="O44" s="310" t="s">
        <v>56</v>
      </c>
      <c r="P44" s="407">
        <v>1</v>
      </c>
      <c r="Q44" s="407" t="s">
        <v>21</v>
      </c>
      <c r="R44" s="407" t="s">
        <v>30</v>
      </c>
      <c r="S44" s="310" t="s">
        <v>56</v>
      </c>
      <c r="T44" s="310" t="s">
        <v>56</v>
      </c>
      <c r="U44" s="407" t="s">
        <v>17</v>
      </c>
      <c r="V44" s="432" t="s">
        <v>17</v>
      </c>
      <c r="W44" s="452">
        <v>2</v>
      </c>
      <c r="X44" s="310" t="s">
        <v>56</v>
      </c>
      <c r="Y44" s="310" t="s">
        <v>56</v>
      </c>
      <c r="Z44" s="452">
        <v>1</v>
      </c>
      <c r="AA44" s="407">
        <v>2</v>
      </c>
      <c r="AB44" s="407">
        <v>2</v>
      </c>
      <c r="AC44" s="310" t="s">
        <v>56</v>
      </c>
      <c r="AD44" s="310" t="s">
        <v>56</v>
      </c>
      <c r="AE44" s="452">
        <v>1</v>
      </c>
      <c r="AF44" s="407" t="s">
        <v>17</v>
      </c>
      <c r="AG44" s="432" t="s">
        <v>27</v>
      </c>
      <c r="AH44" s="310" t="s">
        <v>56</v>
      </c>
      <c r="AI44" s="407">
        <v>1</v>
      </c>
      <c r="AJ44" s="142">
        <f t="shared" si="12"/>
        <v>0</v>
      </c>
      <c r="AK44" s="143">
        <f t="shared" si="13"/>
        <v>4</v>
      </c>
      <c r="AL44" s="143">
        <f t="shared" si="14"/>
        <v>0</v>
      </c>
      <c r="AM44" s="144">
        <f t="shared" si="15"/>
        <v>0</v>
      </c>
      <c r="AN44" s="145">
        <f t="shared" si="17"/>
        <v>4</v>
      </c>
      <c r="AO44" s="149">
        <f t="shared" si="16"/>
        <v>11</v>
      </c>
      <c r="AP44" s="51"/>
      <c r="AQ44" s="51"/>
      <c r="AR44" s="83"/>
      <c r="AS44" s="83"/>
      <c r="AT44" s="83"/>
      <c r="AU44" s="83"/>
      <c r="AV44" s="83"/>
      <c r="AW44" s="83"/>
      <c r="AX44" s="83"/>
      <c r="AY44" s="83"/>
    </row>
    <row r="45" spans="1:51" ht="36.6" hidden="1" thickTop="1" thickBot="1">
      <c r="A45" s="49">
        <v>33</v>
      </c>
      <c r="B45" s="226" t="s">
        <v>195</v>
      </c>
      <c r="C45" s="360" t="s">
        <v>393</v>
      </c>
      <c r="D45" s="363">
        <v>203541</v>
      </c>
      <c r="E45" s="407">
        <v>4078</v>
      </c>
      <c r="F45" s="452">
        <v>2</v>
      </c>
      <c r="G45" s="312" t="s">
        <v>84</v>
      </c>
      <c r="H45" s="310" t="s">
        <v>56</v>
      </c>
      <c r="I45" s="407" t="s">
        <v>17</v>
      </c>
      <c r="J45" s="407" t="s">
        <v>30</v>
      </c>
      <c r="K45" s="342" t="s">
        <v>56</v>
      </c>
      <c r="L45" s="342" t="s">
        <v>56</v>
      </c>
      <c r="M45" s="407">
        <v>1</v>
      </c>
      <c r="N45" s="407" t="s">
        <v>24</v>
      </c>
      <c r="O45" s="452">
        <v>2</v>
      </c>
      <c r="P45" s="310" t="s">
        <v>56</v>
      </c>
      <c r="Q45" s="310" t="s">
        <v>56</v>
      </c>
      <c r="R45" s="452">
        <v>1</v>
      </c>
      <c r="S45" s="407" t="s">
        <v>24</v>
      </c>
      <c r="T45" s="407">
        <v>2</v>
      </c>
      <c r="U45" s="310" t="s">
        <v>56</v>
      </c>
      <c r="V45" s="310" t="s">
        <v>56</v>
      </c>
      <c r="W45" s="452">
        <v>1</v>
      </c>
      <c r="X45" s="407" t="s">
        <v>27</v>
      </c>
      <c r="Y45" s="407">
        <v>2</v>
      </c>
      <c r="Z45" s="310" t="s">
        <v>56</v>
      </c>
      <c r="AA45" s="310" t="s">
        <v>56</v>
      </c>
      <c r="AB45" s="407">
        <v>1</v>
      </c>
      <c r="AC45" s="407" t="s">
        <v>17</v>
      </c>
      <c r="AD45" s="432" t="s">
        <v>27</v>
      </c>
      <c r="AE45" s="310" t="s">
        <v>56</v>
      </c>
      <c r="AF45" s="407">
        <v>1</v>
      </c>
      <c r="AG45" s="407" t="s">
        <v>17</v>
      </c>
      <c r="AH45" s="407" t="s">
        <v>27</v>
      </c>
      <c r="AI45" s="310" t="s">
        <v>56</v>
      </c>
      <c r="AJ45" s="142">
        <f t="shared" ref="AJ45:AJ62" si="21">COUNTIF(F45:AI45,"1F")</f>
        <v>0</v>
      </c>
      <c r="AK45" s="143">
        <f t="shared" ref="AK45:AK62" si="22">COUNTIF(F45:AI45,"2")</f>
        <v>4</v>
      </c>
      <c r="AL45" s="143">
        <f t="shared" ref="AL45:AL62" si="23">COUNTIF(G45:AJ45,"2B")</f>
        <v>0</v>
      </c>
      <c r="AM45" s="144">
        <f t="shared" ref="AM45:AM62" si="24">COUNTIF(F45:AI45,"3")</f>
        <v>0</v>
      </c>
      <c r="AN45" s="145">
        <f t="shared" ref="AN45" si="25">SUM(AJ45:AM45)</f>
        <v>4</v>
      </c>
      <c r="AO45" s="149">
        <f t="shared" ref="AO45:AO62" si="26">COUNTIF(F45:AI45,"L")</f>
        <v>11</v>
      </c>
      <c r="AP45" s="51"/>
      <c r="AQ45" s="51"/>
      <c r="AR45" s="83"/>
      <c r="AS45" s="83"/>
      <c r="AT45" s="83"/>
      <c r="AU45" s="83"/>
      <c r="AV45" s="83"/>
      <c r="AW45" s="83"/>
      <c r="AX45" s="83"/>
      <c r="AY45" s="83"/>
    </row>
    <row r="46" spans="1:51" ht="36.6" hidden="1" thickTop="1" thickBot="1">
      <c r="A46" s="50">
        <v>34</v>
      </c>
      <c r="B46" s="225" t="s">
        <v>433</v>
      </c>
      <c r="C46" s="360" t="s">
        <v>393</v>
      </c>
      <c r="D46" s="363">
        <v>206759</v>
      </c>
      <c r="E46" s="407">
        <v>4086</v>
      </c>
      <c r="F46" s="310" t="s">
        <v>56</v>
      </c>
      <c r="G46" s="310" t="s">
        <v>56</v>
      </c>
      <c r="H46" s="407">
        <v>1</v>
      </c>
      <c r="I46" s="407" t="s">
        <v>30</v>
      </c>
      <c r="J46" s="407">
        <v>2</v>
      </c>
      <c r="K46" s="312" t="s">
        <v>84</v>
      </c>
      <c r="L46" s="310" t="s">
        <v>56</v>
      </c>
      <c r="M46" s="452">
        <v>1</v>
      </c>
      <c r="N46" s="407" t="s">
        <v>24</v>
      </c>
      <c r="O46" s="407">
        <v>2</v>
      </c>
      <c r="P46" s="310" t="s">
        <v>56</v>
      </c>
      <c r="Q46" s="407">
        <v>1</v>
      </c>
      <c r="R46" s="407" t="s">
        <v>17</v>
      </c>
      <c r="S46" s="407" t="s">
        <v>30</v>
      </c>
      <c r="T46" s="310" t="s">
        <v>56</v>
      </c>
      <c r="U46" s="310" t="s">
        <v>56</v>
      </c>
      <c r="V46" s="407" t="s">
        <v>17</v>
      </c>
      <c r="W46" s="432" t="s">
        <v>27</v>
      </c>
      <c r="X46" s="310" t="s">
        <v>56</v>
      </c>
      <c r="Y46" s="452">
        <v>1</v>
      </c>
      <c r="Z46" s="407" t="s">
        <v>27</v>
      </c>
      <c r="AA46" s="452">
        <v>2</v>
      </c>
      <c r="AB46" s="310" t="s">
        <v>56</v>
      </c>
      <c r="AC46" s="310" t="s">
        <v>56</v>
      </c>
      <c r="AD46" s="407" t="s">
        <v>17</v>
      </c>
      <c r="AE46" s="432" t="s">
        <v>27</v>
      </c>
      <c r="AF46" s="310" t="s">
        <v>56</v>
      </c>
      <c r="AG46" s="407">
        <v>2</v>
      </c>
      <c r="AH46" s="310" t="s">
        <v>56</v>
      </c>
      <c r="AI46" s="407" t="s">
        <v>17</v>
      </c>
      <c r="AJ46" s="142">
        <f t="shared" si="21"/>
        <v>0</v>
      </c>
      <c r="AK46" s="143">
        <f t="shared" si="22"/>
        <v>4</v>
      </c>
      <c r="AL46" s="143">
        <f t="shared" si="23"/>
        <v>0</v>
      </c>
      <c r="AM46" s="144">
        <f t="shared" si="24"/>
        <v>0</v>
      </c>
      <c r="AN46" s="145">
        <f t="shared" si="17"/>
        <v>4</v>
      </c>
      <c r="AO46" s="149">
        <f t="shared" si="26"/>
        <v>11</v>
      </c>
      <c r="AP46" s="51"/>
      <c r="AQ46" s="51"/>
      <c r="AR46" s="83"/>
      <c r="AS46" s="83"/>
      <c r="AT46" s="83"/>
      <c r="AU46" s="83"/>
      <c r="AV46" s="55"/>
      <c r="AW46" s="55"/>
      <c r="AX46" s="55"/>
      <c r="AY46" s="55"/>
    </row>
    <row r="47" spans="1:51" ht="37.799999999999997" hidden="1" thickTop="1" thickBot="1">
      <c r="A47" s="49">
        <v>35</v>
      </c>
      <c r="B47" s="225" t="s">
        <v>197</v>
      </c>
      <c r="C47" s="360" t="s">
        <v>393</v>
      </c>
      <c r="D47" s="360">
        <v>204324</v>
      </c>
      <c r="E47" s="407">
        <v>4110</v>
      </c>
      <c r="F47" s="310" t="s">
        <v>56</v>
      </c>
      <c r="G47" s="407" t="s">
        <v>17</v>
      </c>
      <c r="H47" s="407" t="s">
        <v>30</v>
      </c>
      <c r="I47" s="310" t="s">
        <v>56</v>
      </c>
      <c r="J47" s="452">
        <v>1</v>
      </c>
      <c r="K47" s="407" t="s">
        <v>17</v>
      </c>
      <c r="L47" s="310" t="s">
        <v>56</v>
      </c>
      <c r="M47" s="310" t="s">
        <v>56</v>
      </c>
      <c r="N47" s="432">
        <v>1</v>
      </c>
      <c r="O47" s="407" t="s">
        <v>17</v>
      </c>
      <c r="P47" s="407" t="s">
        <v>24</v>
      </c>
      <c r="Q47" s="407">
        <v>2</v>
      </c>
      <c r="R47" s="310" t="s">
        <v>56</v>
      </c>
      <c r="S47" s="310" t="s">
        <v>56</v>
      </c>
      <c r="T47" s="407" t="s">
        <v>17</v>
      </c>
      <c r="U47" s="432" t="s">
        <v>27</v>
      </c>
      <c r="V47" s="452">
        <v>2</v>
      </c>
      <c r="W47" s="310" t="s">
        <v>56</v>
      </c>
      <c r="X47" s="407">
        <v>1</v>
      </c>
      <c r="Y47" s="407" t="s">
        <v>17</v>
      </c>
      <c r="Z47" s="407">
        <v>2</v>
      </c>
      <c r="AA47" s="310" t="s">
        <v>56</v>
      </c>
      <c r="AB47" s="310" t="s">
        <v>56</v>
      </c>
      <c r="AC47" s="452">
        <v>1</v>
      </c>
      <c r="AD47" s="407" t="s">
        <v>27</v>
      </c>
      <c r="AE47" s="407">
        <v>2</v>
      </c>
      <c r="AF47" s="310" t="s">
        <v>56</v>
      </c>
      <c r="AG47" s="404">
        <v>2</v>
      </c>
      <c r="AH47" s="310" t="s">
        <v>56</v>
      </c>
      <c r="AI47" s="432" t="s">
        <v>17</v>
      </c>
      <c r="AJ47" s="142">
        <f t="shared" si="21"/>
        <v>0</v>
      </c>
      <c r="AK47" s="143">
        <f t="shared" si="22"/>
        <v>5</v>
      </c>
      <c r="AL47" s="143">
        <f t="shared" si="23"/>
        <v>0</v>
      </c>
      <c r="AM47" s="144">
        <f t="shared" si="24"/>
        <v>0</v>
      </c>
      <c r="AN47" s="145">
        <f t="shared" si="17"/>
        <v>5</v>
      </c>
      <c r="AO47" s="149">
        <f t="shared" si="26"/>
        <v>11</v>
      </c>
      <c r="AP47" s="51"/>
      <c r="AQ47" s="51"/>
      <c r="AR47" s="83"/>
      <c r="AS47" s="83"/>
      <c r="AT47" s="83"/>
      <c r="AU47" s="83"/>
      <c r="AV47" s="55"/>
      <c r="AW47" s="55"/>
      <c r="AX47" s="55"/>
      <c r="AY47" s="55"/>
    </row>
    <row r="48" spans="1:51" ht="36.6" hidden="1" thickTop="1" thickBot="1">
      <c r="A48" s="49">
        <v>36</v>
      </c>
      <c r="B48" s="225" t="s">
        <v>265</v>
      </c>
      <c r="C48" s="360" t="s">
        <v>393</v>
      </c>
      <c r="D48" s="360">
        <v>204375</v>
      </c>
      <c r="E48" s="407">
        <v>4119</v>
      </c>
      <c r="F48" s="310" t="s">
        <v>56</v>
      </c>
      <c r="G48" s="452">
        <v>1</v>
      </c>
      <c r="H48" s="407" t="s">
        <v>30</v>
      </c>
      <c r="I48" s="310" t="s">
        <v>56</v>
      </c>
      <c r="J48" s="407">
        <v>1</v>
      </c>
      <c r="K48" s="407">
        <v>1</v>
      </c>
      <c r="L48" s="310" t="s">
        <v>56</v>
      </c>
      <c r="M48" s="310" t="s">
        <v>56</v>
      </c>
      <c r="N48" s="407">
        <v>1</v>
      </c>
      <c r="O48" s="432">
        <v>1</v>
      </c>
      <c r="P48" s="407" t="s">
        <v>24</v>
      </c>
      <c r="Q48" s="452">
        <v>2</v>
      </c>
      <c r="R48" s="310" t="s">
        <v>56</v>
      </c>
      <c r="S48" s="310" t="s">
        <v>56</v>
      </c>
      <c r="T48" s="452">
        <v>1</v>
      </c>
      <c r="U48" s="407" t="s">
        <v>27</v>
      </c>
      <c r="V48" s="407">
        <v>2</v>
      </c>
      <c r="W48" s="310" t="s">
        <v>56</v>
      </c>
      <c r="X48" s="432" t="s">
        <v>17</v>
      </c>
      <c r="Y48" s="407" t="s">
        <v>27</v>
      </c>
      <c r="Z48" s="452">
        <v>2</v>
      </c>
      <c r="AA48" s="310" t="s">
        <v>56</v>
      </c>
      <c r="AB48" s="310" t="s">
        <v>56</v>
      </c>
      <c r="AC48" s="432" t="s">
        <v>27</v>
      </c>
      <c r="AD48" s="407">
        <v>2</v>
      </c>
      <c r="AE48" s="310" t="s">
        <v>56</v>
      </c>
      <c r="AF48" s="310" t="s">
        <v>56</v>
      </c>
      <c r="AG48" s="452">
        <v>1</v>
      </c>
      <c r="AH48" s="407" t="s">
        <v>30</v>
      </c>
      <c r="AI48" s="407">
        <v>2</v>
      </c>
      <c r="AJ48" s="142">
        <f t="shared" si="21"/>
        <v>0</v>
      </c>
      <c r="AK48" s="143">
        <f t="shared" si="22"/>
        <v>5</v>
      </c>
      <c r="AL48" s="143">
        <f t="shared" si="23"/>
        <v>0</v>
      </c>
      <c r="AM48" s="144">
        <f t="shared" si="24"/>
        <v>0</v>
      </c>
      <c r="AN48" s="145">
        <f t="shared" si="17"/>
        <v>5</v>
      </c>
      <c r="AO48" s="149">
        <f t="shared" si="26"/>
        <v>11</v>
      </c>
      <c r="AP48" s="51"/>
      <c r="AQ48" s="51"/>
      <c r="AR48" s="83"/>
      <c r="AS48" s="83"/>
      <c r="AT48" s="83"/>
      <c r="AU48" s="83"/>
      <c r="AV48" s="55"/>
      <c r="AW48" s="55"/>
      <c r="AX48" s="55"/>
      <c r="AY48" s="55"/>
    </row>
    <row r="49" spans="1:51" ht="36.6" hidden="1" thickTop="1" thickBot="1">
      <c r="A49" s="49">
        <v>37</v>
      </c>
      <c r="B49" s="225" t="s">
        <v>201</v>
      </c>
      <c r="C49" s="360" t="s">
        <v>393</v>
      </c>
      <c r="D49" s="360">
        <v>203540</v>
      </c>
      <c r="E49" s="407">
        <v>4065</v>
      </c>
      <c r="F49" s="407">
        <v>1</v>
      </c>
      <c r="G49" s="407" t="s">
        <v>24</v>
      </c>
      <c r="H49" s="407" t="s">
        <v>24</v>
      </c>
      <c r="I49" s="452">
        <v>2</v>
      </c>
      <c r="J49" s="342" t="s">
        <v>56</v>
      </c>
      <c r="K49" s="342" t="s">
        <v>56</v>
      </c>
      <c r="L49" s="407" t="s">
        <v>17</v>
      </c>
      <c r="M49" s="407" t="s">
        <v>21</v>
      </c>
      <c r="N49" s="407">
        <v>2</v>
      </c>
      <c r="O49" s="310" t="s">
        <v>56</v>
      </c>
      <c r="P49" s="310" t="s">
        <v>56</v>
      </c>
      <c r="Q49" s="407" t="s">
        <v>17</v>
      </c>
      <c r="R49" s="407" t="s">
        <v>24</v>
      </c>
      <c r="S49" s="452">
        <v>2</v>
      </c>
      <c r="T49" s="310" t="s">
        <v>56</v>
      </c>
      <c r="U49" s="452">
        <v>1</v>
      </c>
      <c r="V49" s="407" t="s">
        <v>27</v>
      </c>
      <c r="W49" s="432" t="s">
        <v>27</v>
      </c>
      <c r="X49" s="310" t="s">
        <v>56</v>
      </c>
      <c r="Y49" s="310" t="s">
        <v>56</v>
      </c>
      <c r="Z49" s="407">
        <v>1</v>
      </c>
      <c r="AA49" s="407" t="s">
        <v>17</v>
      </c>
      <c r="AB49" s="407" t="s">
        <v>27</v>
      </c>
      <c r="AC49" s="310" t="s">
        <v>56</v>
      </c>
      <c r="AD49" s="407" t="s">
        <v>27</v>
      </c>
      <c r="AE49" s="452">
        <v>2</v>
      </c>
      <c r="AF49" s="310" t="s">
        <v>56</v>
      </c>
      <c r="AG49" s="310" t="s">
        <v>56</v>
      </c>
      <c r="AH49" s="407">
        <v>2</v>
      </c>
      <c r="AI49" s="310" t="s">
        <v>56</v>
      </c>
      <c r="AJ49" s="142">
        <f t="shared" si="21"/>
        <v>0</v>
      </c>
      <c r="AK49" s="143">
        <f t="shared" si="22"/>
        <v>5</v>
      </c>
      <c r="AL49" s="143">
        <f t="shared" si="23"/>
        <v>0</v>
      </c>
      <c r="AM49" s="144">
        <f t="shared" si="24"/>
        <v>0</v>
      </c>
      <c r="AN49" s="145">
        <f t="shared" si="17"/>
        <v>5</v>
      </c>
      <c r="AO49" s="149">
        <f t="shared" si="26"/>
        <v>11</v>
      </c>
      <c r="AP49" s="51"/>
      <c r="AQ49" s="51"/>
      <c r="AR49" s="83"/>
      <c r="AS49" s="83"/>
      <c r="AT49" s="83"/>
      <c r="AU49" s="83"/>
      <c r="AV49" s="55"/>
      <c r="AW49" s="55"/>
      <c r="AX49" s="55"/>
      <c r="AY49" s="55"/>
    </row>
    <row r="50" spans="1:51" ht="36.6" hidden="1" thickTop="1" thickBot="1">
      <c r="A50" s="50">
        <v>38</v>
      </c>
      <c r="B50" s="226" t="s">
        <v>70</v>
      </c>
      <c r="C50" s="360" t="s">
        <v>393</v>
      </c>
      <c r="D50" s="360">
        <v>195946</v>
      </c>
      <c r="E50" s="407">
        <v>4101</v>
      </c>
      <c r="F50" s="310" t="s">
        <v>56</v>
      </c>
      <c r="G50" s="407" t="s">
        <v>30</v>
      </c>
      <c r="H50" s="452">
        <v>2</v>
      </c>
      <c r="I50" s="310" t="s">
        <v>56</v>
      </c>
      <c r="J50" s="310" t="s">
        <v>56</v>
      </c>
      <c r="K50" s="312" t="s">
        <v>84</v>
      </c>
      <c r="L50" s="407" t="s">
        <v>24</v>
      </c>
      <c r="M50" s="407" t="s">
        <v>27</v>
      </c>
      <c r="N50" s="452">
        <v>2</v>
      </c>
      <c r="O50" s="310" t="s">
        <v>56</v>
      </c>
      <c r="P50" s="310" t="s">
        <v>56</v>
      </c>
      <c r="Q50" s="407" t="s">
        <v>17</v>
      </c>
      <c r="R50" s="407" t="s">
        <v>24</v>
      </c>
      <c r="S50" s="407">
        <v>2</v>
      </c>
      <c r="T50" s="310" t="s">
        <v>56</v>
      </c>
      <c r="U50" s="432" t="s">
        <v>17</v>
      </c>
      <c r="V50" s="407" t="s">
        <v>27</v>
      </c>
      <c r="W50" s="407" t="s">
        <v>27</v>
      </c>
      <c r="X50" s="310" t="s">
        <v>56</v>
      </c>
      <c r="Y50" s="407">
        <v>1</v>
      </c>
      <c r="Z50" s="407" t="s">
        <v>17</v>
      </c>
      <c r="AA50" s="310" t="s">
        <v>56</v>
      </c>
      <c r="AB50" s="310" t="s">
        <v>56</v>
      </c>
      <c r="AC50" s="407">
        <v>1</v>
      </c>
      <c r="AD50" s="432" t="s">
        <v>17</v>
      </c>
      <c r="AE50" s="407" t="s">
        <v>27</v>
      </c>
      <c r="AF50" s="407">
        <v>2</v>
      </c>
      <c r="AG50" s="310" t="s">
        <v>56</v>
      </c>
      <c r="AH50" s="310" t="s">
        <v>56</v>
      </c>
      <c r="AI50" s="452">
        <v>1</v>
      </c>
      <c r="AJ50" s="142">
        <f t="shared" si="21"/>
        <v>0</v>
      </c>
      <c r="AK50" s="143">
        <f t="shared" si="22"/>
        <v>4</v>
      </c>
      <c r="AL50" s="143">
        <f t="shared" si="23"/>
        <v>0</v>
      </c>
      <c r="AM50" s="144">
        <f t="shared" si="24"/>
        <v>0</v>
      </c>
      <c r="AN50" s="145">
        <f t="shared" si="17"/>
        <v>4</v>
      </c>
      <c r="AO50" s="149">
        <f t="shared" si="26"/>
        <v>11</v>
      </c>
      <c r="AP50" s="51"/>
      <c r="AQ50" s="51"/>
      <c r="AR50" s="83"/>
      <c r="AS50" s="83"/>
      <c r="AT50" s="83"/>
      <c r="AU50" s="83"/>
      <c r="AV50" s="55"/>
      <c r="AW50" s="55"/>
      <c r="AX50" s="55"/>
      <c r="AY50" s="55"/>
    </row>
    <row r="51" spans="1:51" ht="36.6" hidden="1" thickTop="1" thickBot="1">
      <c r="A51" s="49">
        <v>39</v>
      </c>
      <c r="B51" s="226" t="s">
        <v>206</v>
      </c>
      <c r="C51" s="364" t="s">
        <v>393</v>
      </c>
      <c r="D51" s="360">
        <v>204376</v>
      </c>
      <c r="E51" s="407">
        <v>4120</v>
      </c>
      <c r="F51" s="310" t="s">
        <v>56</v>
      </c>
      <c r="G51" s="310" t="s">
        <v>56</v>
      </c>
      <c r="H51" s="432" t="s">
        <v>17</v>
      </c>
      <c r="I51" s="407">
        <v>2</v>
      </c>
      <c r="J51" s="310" t="s">
        <v>56</v>
      </c>
      <c r="K51" s="452">
        <v>1</v>
      </c>
      <c r="L51" s="452">
        <v>2</v>
      </c>
      <c r="M51" s="310" t="s">
        <v>56</v>
      </c>
      <c r="N51" s="310" t="s">
        <v>56</v>
      </c>
      <c r="O51" s="407">
        <v>1</v>
      </c>
      <c r="P51" s="452">
        <v>1</v>
      </c>
      <c r="Q51" s="310" t="s">
        <v>56</v>
      </c>
      <c r="R51" s="407">
        <v>1</v>
      </c>
      <c r="S51" s="407" t="s">
        <v>17</v>
      </c>
      <c r="T51" s="342" t="s">
        <v>56</v>
      </c>
      <c r="U51" s="342" t="s">
        <v>56</v>
      </c>
      <c r="V51" s="407">
        <v>1</v>
      </c>
      <c r="W51" s="407" t="s">
        <v>27</v>
      </c>
      <c r="X51" s="407">
        <v>2</v>
      </c>
      <c r="Y51" s="310" t="s">
        <v>56</v>
      </c>
      <c r="Z51" s="432" t="s">
        <v>17</v>
      </c>
      <c r="AA51" s="407" t="s">
        <v>27</v>
      </c>
      <c r="AB51" s="452">
        <v>2</v>
      </c>
      <c r="AC51" s="310" t="s">
        <v>56</v>
      </c>
      <c r="AD51" s="407">
        <v>1</v>
      </c>
      <c r="AE51" s="407" t="s">
        <v>17</v>
      </c>
      <c r="AF51" s="407" t="s">
        <v>27</v>
      </c>
      <c r="AG51" s="310" t="s">
        <v>56</v>
      </c>
      <c r="AH51" s="452">
        <v>1</v>
      </c>
      <c r="AI51" s="406">
        <v>1</v>
      </c>
      <c r="AJ51" s="142">
        <f t="shared" si="21"/>
        <v>0</v>
      </c>
      <c r="AK51" s="143">
        <f t="shared" si="22"/>
        <v>4</v>
      </c>
      <c r="AL51" s="143">
        <f t="shared" si="23"/>
        <v>0</v>
      </c>
      <c r="AM51" s="144">
        <f t="shared" si="24"/>
        <v>0</v>
      </c>
      <c r="AN51" s="145">
        <f t="shared" si="17"/>
        <v>4</v>
      </c>
      <c r="AO51" s="149">
        <f t="shared" si="26"/>
        <v>11</v>
      </c>
      <c r="AP51" s="51"/>
      <c r="AQ51" s="51"/>
      <c r="AR51" s="459" t="s">
        <v>73</v>
      </c>
      <c r="AS51" s="460"/>
      <c r="AT51" s="460"/>
      <c r="AU51" s="461"/>
      <c r="AV51" s="55"/>
      <c r="AW51" s="55"/>
      <c r="AX51" s="55"/>
      <c r="AY51" s="55"/>
    </row>
    <row r="52" spans="1:51" ht="37.799999999999997" hidden="1" thickTop="1" thickBot="1">
      <c r="A52" s="49">
        <v>40</v>
      </c>
      <c r="B52" s="293" t="s">
        <v>173</v>
      </c>
      <c r="C52" s="325" t="s">
        <v>259</v>
      </c>
      <c r="D52" s="302">
        <v>204500</v>
      </c>
      <c r="E52" s="302">
        <v>4122</v>
      </c>
      <c r="F52" s="305" t="s">
        <v>24</v>
      </c>
      <c r="G52" s="305">
        <v>2</v>
      </c>
      <c r="H52" s="318" t="s">
        <v>56</v>
      </c>
      <c r="I52" s="305">
        <v>1</v>
      </c>
      <c r="J52" s="305">
        <v>2</v>
      </c>
      <c r="K52" s="435" t="s">
        <v>56</v>
      </c>
      <c r="L52" s="435" t="s">
        <v>56</v>
      </c>
      <c r="M52" s="305">
        <v>1</v>
      </c>
      <c r="N52" s="305">
        <v>1</v>
      </c>
      <c r="O52" s="305">
        <v>2</v>
      </c>
      <c r="P52" s="318" t="s">
        <v>56</v>
      </c>
      <c r="Q52" s="318" t="s">
        <v>56</v>
      </c>
      <c r="R52" s="305">
        <v>1</v>
      </c>
      <c r="S52" s="305">
        <v>1</v>
      </c>
      <c r="T52" s="305">
        <v>2</v>
      </c>
      <c r="U52" s="318" t="s">
        <v>56</v>
      </c>
      <c r="V52" s="318" t="s">
        <v>56</v>
      </c>
      <c r="W52" s="305">
        <v>1</v>
      </c>
      <c r="X52" s="305">
        <v>2</v>
      </c>
      <c r="Y52" s="305">
        <v>2</v>
      </c>
      <c r="Z52" s="313" t="s">
        <v>84</v>
      </c>
      <c r="AA52" s="318" t="s">
        <v>56</v>
      </c>
      <c r="AB52" s="318" t="s">
        <v>56</v>
      </c>
      <c r="AC52" s="305">
        <v>1</v>
      </c>
      <c r="AD52" s="305">
        <v>1</v>
      </c>
      <c r="AE52" s="305">
        <v>2</v>
      </c>
      <c r="AF52" s="318" t="s">
        <v>56</v>
      </c>
      <c r="AG52" s="318" t="s">
        <v>56</v>
      </c>
      <c r="AH52" s="305" t="s">
        <v>24</v>
      </c>
      <c r="AI52" s="305">
        <v>2</v>
      </c>
      <c r="AJ52" s="142">
        <f t="shared" si="21"/>
        <v>0</v>
      </c>
      <c r="AK52" s="143">
        <f t="shared" si="22"/>
        <v>8</v>
      </c>
      <c r="AL52" s="143">
        <f t="shared" si="23"/>
        <v>0</v>
      </c>
      <c r="AM52" s="144">
        <f t="shared" si="24"/>
        <v>0</v>
      </c>
      <c r="AN52" s="145">
        <f t="shared" si="17"/>
        <v>8</v>
      </c>
      <c r="AO52" s="149">
        <f t="shared" si="26"/>
        <v>11</v>
      </c>
      <c r="AP52" s="51"/>
      <c r="AQ52" s="51"/>
      <c r="AR52" s="62"/>
      <c r="AS52" s="63"/>
      <c r="AT52" s="62"/>
      <c r="AU52" s="63"/>
      <c r="AV52" s="62"/>
      <c r="AW52" s="62"/>
      <c r="AX52" s="62"/>
      <c r="AY52" s="62"/>
    </row>
    <row r="53" spans="1:51" ht="37.799999999999997" hidden="1" thickTop="1" thickBot="1">
      <c r="A53" s="49">
        <v>41</v>
      </c>
      <c r="B53" s="293" t="s">
        <v>209</v>
      </c>
      <c r="C53" s="228" t="s">
        <v>259</v>
      </c>
      <c r="D53" s="302">
        <v>159158</v>
      </c>
      <c r="E53" s="302">
        <v>4088</v>
      </c>
      <c r="F53" s="318" t="s">
        <v>56</v>
      </c>
      <c r="G53" s="305">
        <v>1</v>
      </c>
      <c r="H53" s="305">
        <v>2</v>
      </c>
      <c r="I53" s="305">
        <v>2</v>
      </c>
      <c r="J53" s="318" t="s">
        <v>56</v>
      </c>
      <c r="K53" s="318" t="s">
        <v>56</v>
      </c>
      <c r="L53" s="305">
        <v>1</v>
      </c>
      <c r="M53" s="305" t="s">
        <v>24</v>
      </c>
      <c r="N53" s="305">
        <v>2</v>
      </c>
      <c r="O53" s="318" t="s">
        <v>56</v>
      </c>
      <c r="P53" s="305">
        <v>1</v>
      </c>
      <c r="Q53" s="305">
        <v>1</v>
      </c>
      <c r="R53" s="305">
        <v>2</v>
      </c>
      <c r="S53" s="318" t="s">
        <v>56</v>
      </c>
      <c r="T53" s="305" t="s">
        <v>24</v>
      </c>
      <c r="U53" s="305">
        <v>2</v>
      </c>
      <c r="V53" s="318" t="s">
        <v>56</v>
      </c>
      <c r="W53" s="318" t="s">
        <v>56</v>
      </c>
      <c r="X53" s="313" t="s">
        <v>84</v>
      </c>
      <c r="Y53" s="305">
        <v>1</v>
      </c>
      <c r="Z53" s="305" t="s">
        <v>24</v>
      </c>
      <c r="AA53" s="305">
        <v>2</v>
      </c>
      <c r="AB53" s="318" t="s">
        <v>56</v>
      </c>
      <c r="AC53" s="318" t="s">
        <v>56</v>
      </c>
      <c r="AD53" s="305">
        <v>1</v>
      </c>
      <c r="AE53" s="305">
        <v>1</v>
      </c>
      <c r="AF53" s="305">
        <v>2</v>
      </c>
      <c r="AG53" s="318" t="s">
        <v>56</v>
      </c>
      <c r="AH53" s="305">
        <v>2</v>
      </c>
      <c r="AI53" s="318" t="s">
        <v>56</v>
      </c>
      <c r="AJ53" s="142">
        <f t="shared" si="21"/>
        <v>0</v>
      </c>
      <c r="AK53" s="143">
        <f t="shared" si="22"/>
        <v>8</v>
      </c>
      <c r="AL53" s="143">
        <f t="shared" si="23"/>
        <v>0</v>
      </c>
      <c r="AM53" s="144">
        <f t="shared" si="24"/>
        <v>0</v>
      </c>
      <c r="AN53" s="145">
        <f t="shared" si="17"/>
        <v>8</v>
      </c>
      <c r="AO53" s="149">
        <f t="shared" si="26"/>
        <v>11</v>
      </c>
      <c r="AP53" s="51"/>
      <c r="AQ53" s="51"/>
      <c r="AR53" s="467" t="s">
        <v>434</v>
      </c>
      <c r="AS53" s="467"/>
      <c r="AT53" s="467"/>
      <c r="AU53" s="467"/>
      <c r="AV53" s="467"/>
      <c r="AW53" s="467"/>
      <c r="AX53" s="467"/>
      <c r="AY53" s="467"/>
    </row>
    <row r="54" spans="1:51" ht="36.6" hidden="1" thickTop="1" thickBot="1">
      <c r="A54" s="50">
        <v>42</v>
      </c>
      <c r="B54" s="293" t="s">
        <v>216</v>
      </c>
      <c r="C54" s="325" t="s">
        <v>259</v>
      </c>
      <c r="D54" s="302">
        <v>179596</v>
      </c>
      <c r="E54" s="302">
        <v>4061</v>
      </c>
      <c r="F54" s="318" t="s">
        <v>56</v>
      </c>
      <c r="G54" s="318" t="s">
        <v>56</v>
      </c>
      <c r="H54" s="305">
        <v>1</v>
      </c>
      <c r="I54" s="305">
        <v>2</v>
      </c>
      <c r="J54" s="305">
        <v>2</v>
      </c>
      <c r="K54" s="318" t="s">
        <v>56</v>
      </c>
      <c r="L54" s="305" t="s">
        <v>24</v>
      </c>
      <c r="M54" s="305">
        <v>2</v>
      </c>
      <c r="N54" s="305">
        <v>2</v>
      </c>
      <c r="O54" s="318" t="s">
        <v>56</v>
      </c>
      <c r="P54" s="318" t="s">
        <v>56</v>
      </c>
      <c r="Q54" s="305">
        <v>1</v>
      </c>
      <c r="R54" s="305">
        <v>2</v>
      </c>
      <c r="S54" s="305">
        <v>2</v>
      </c>
      <c r="T54" s="318" t="s">
        <v>56</v>
      </c>
      <c r="U54" s="318" t="s">
        <v>56</v>
      </c>
      <c r="V54" s="305">
        <v>1</v>
      </c>
      <c r="W54" s="305">
        <v>1</v>
      </c>
      <c r="X54" s="305">
        <v>1</v>
      </c>
      <c r="Y54" s="305">
        <v>2</v>
      </c>
      <c r="Z54" s="318" t="s">
        <v>56</v>
      </c>
      <c r="AA54" s="318" t="s">
        <v>56</v>
      </c>
      <c r="AB54" s="305">
        <v>1</v>
      </c>
      <c r="AC54" s="305">
        <v>1</v>
      </c>
      <c r="AD54" s="305">
        <v>2</v>
      </c>
      <c r="AE54" s="305">
        <v>2</v>
      </c>
      <c r="AF54" s="318" t="s">
        <v>56</v>
      </c>
      <c r="AG54" s="318" t="s">
        <v>56</v>
      </c>
      <c r="AH54" s="305">
        <v>1</v>
      </c>
      <c r="AI54" s="305">
        <v>1</v>
      </c>
      <c r="AJ54" s="142">
        <f t="shared" si="21"/>
        <v>0</v>
      </c>
      <c r="AK54" s="143">
        <f t="shared" si="22"/>
        <v>9</v>
      </c>
      <c r="AL54" s="143">
        <f t="shared" si="23"/>
        <v>0</v>
      </c>
      <c r="AM54" s="144">
        <f t="shared" si="24"/>
        <v>0</v>
      </c>
      <c r="AN54" s="145">
        <f t="shared" si="17"/>
        <v>9</v>
      </c>
      <c r="AO54" s="149">
        <f t="shared" si="26"/>
        <v>11</v>
      </c>
      <c r="AQ54" s="51"/>
      <c r="AR54" s="467"/>
      <c r="AS54" s="467"/>
      <c r="AT54" s="467"/>
      <c r="AU54" s="467"/>
      <c r="AV54" s="467"/>
      <c r="AW54" s="467"/>
      <c r="AX54" s="467"/>
      <c r="AY54" s="467"/>
    </row>
    <row r="55" spans="1:51" ht="37.799999999999997" hidden="1" thickTop="1" thickBot="1">
      <c r="A55" s="49">
        <v>43</v>
      </c>
      <c r="B55" s="293" t="s">
        <v>196</v>
      </c>
      <c r="C55" s="228" t="s">
        <v>393</v>
      </c>
      <c r="D55" s="294">
        <v>204323</v>
      </c>
      <c r="E55" s="228">
        <v>4031</v>
      </c>
      <c r="F55" s="305">
        <v>1</v>
      </c>
      <c r="G55" s="305">
        <v>2</v>
      </c>
      <c r="H55" s="305">
        <v>2</v>
      </c>
      <c r="I55" s="318" t="s">
        <v>56</v>
      </c>
      <c r="J55" s="318" t="s">
        <v>56</v>
      </c>
      <c r="K55" s="305">
        <v>1</v>
      </c>
      <c r="L55" s="305">
        <v>2</v>
      </c>
      <c r="M55" s="318" t="s">
        <v>56</v>
      </c>
      <c r="N55" s="318" t="s">
        <v>56</v>
      </c>
      <c r="O55" s="305">
        <v>1</v>
      </c>
      <c r="P55" s="305">
        <v>2</v>
      </c>
      <c r="Q55" s="305">
        <v>2</v>
      </c>
      <c r="R55" s="318" t="s">
        <v>56</v>
      </c>
      <c r="S55" s="318" t="s">
        <v>56</v>
      </c>
      <c r="T55" s="313" t="s">
        <v>84</v>
      </c>
      <c r="U55" s="305">
        <v>1</v>
      </c>
      <c r="V55" s="305">
        <v>1</v>
      </c>
      <c r="W55" s="305">
        <v>2</v>
      </c>
      <c r="X55" s="305">
        <v>2</v>
      </c>
      <c r="Y55" s="318" t="s">
        <v>56</v>
      </c>
      <c r="Z55" s="318" t="s">
        <v>56</v>
      </c>
      <c r="AA55" s="305">
        <v>1</v>
      </c>
      <c r="AB55" s="305">
        <v>2</v>
      </c>
      <c r="AC55" s="305">
        <v>2</v>
      </c>
      <c r="AD55" s="318" t="s">
        <v>56</v>
      </c>
      <c r="AE55" s="318" t="s">
        <v>56</v>
      </c>
      <c r="AF55" s="305">
        <v>1</v>
      </c>
      <c r="AG55" s="305">
        <v>1</v>
      </c>
      <c r="AH55" s="318" t="s">
        <v>56</v>
      </c>
      <c r="AI55" s="305">
        <v>1</v>
      </c>
      <c r="AJ55" s="142">
        <f t="shared" si="21"/>
        <v>0</v>
      </c>
      <c r="AK55" s="143">
        <f t="shared" si="22"/>
        <v>9</v>
      </c>
      <c r="AL55" s="143">
        <f t="shared" si="23"/>
        <v>0</v>
      </c>
      <c r="AM55" s="144">
        <f t="shared" si="24"/>
        <v>0</v>
      </c>
      <c r="AN55" s="145">
        <f t="shared" si="17"/>
        <v>9</v>
      </c>
      <c r="AO55" s="149">
        <f t="shared" si="26"/>
        <v>11</v>
      </c>
      <c r="AQ55" s="51"/>
      <c r="AR55" s="468" t="s">
        <v>259</v>
      </c>
      <c r="AS55" s="469"/>
      <c r="AT55" s="469"/>
      <c r="AU55" s="470"/>
      <c r="AV55" s="480" t="s">
        <v>393</v>
      </c>
      <c r="AW55" s="480"/>
      <c r="AX55" s="480"/>
      <c r="AY55" s="480"/>
    </row>
    <row r="56" spans="1:51" ht="37.799999999999997" hidden="1" thickTop="1" thickBot="1">
      <c r="A56" s="49">
        <v>44</v>
      </c>
      <c r="B56" s="227" t="s">
        <v>139</v>
      </c>
      <c r="C56" s="228" t="s">
        <v>393</v>
      </c>
      <c r="D56" s="228">
        <v>185436</v>
      </c>
      <c r="E56" s="228">
        <v>4070</v>
      </c>
      <c r="F56" s="305">
        <v>2</v>
      </c>
      <c r="G56" s="318" t="s">
        <v>56</v>
      </c>
      <c r="H56" s="318" t="s">
        <v>56</v>
      </c>
      <c r="I56" s="305">
        <v>1</v>
      </c>
      <c r="J56" s="305">
        <v>1</v>
      </c>
      <c r="K56" s="305">
        <v>2</v>
      </c>
      <c r="L56" s="313" t="s">
        <v>84</v>
      </c>
      <c r="M56" s="318" t="s">
        <v>56</v>
      </c>
      <c r="N56" s="318" t="s">
        <v>56</v>
      </c>
      <c r="O56" s="305">
        <v>1</v>
      </c>
      <c r="P56" s="305">
        <v>1</v>
      </c>
      <c r="Q56" s="305">
        <v>2</v>
      </c>
      <c r="R56" s="318" t="s">
        <v>56</v>
      </c>
      <c r="S56" s="318" t="s">
        <v>56</v>
      </c>
      <c r="T56" s="305">
        <v>1</v>
      </c>
      <c r="U56" s="305">
        <v>2</v>
      </c>
      <c r="V56" s="305">
        <v>2</v>
      </c>
      <c r="W56" s="305">
        <v>2</v>
      </c>
      <c r="X56" s="318" t="s">
        <v>56</v>
      </c>
      <c r="Y56" s="318" t="s">
        <v>56</v>
      </c>
      <c r="Z56" s="305">
        <v>1</v>
      </c>
      <c r="AA56" s="305" t="s">
        <v>24</v>
      </c>
      <c r="AB56" s="305">
        <v>2</v>
      </c>
      <c r="AC56" s="318" t="s">
        <v>56</v>
      </c>
      <c r="AD56" s="318" t="s">
        <v>56</v>
      </c>
      <c r="AE56" s="305">
        <v>1</v>
      </c>
      <c r="AF56" s="454">
        <v>1</v>
      </c>
      <c r="AG56" s="305" t="s">
        <v>24</v>
      </c>
      <c r="AH56" s="318" t="s">
        <v>56</v>
      </c>
      <c r="AI56" s="305">
        <v>2</v>
      </c>
      <c r="AJ56" s="142">
        <f t="shared" si="21"/>
        <v>0</v>
      </c>
      <c r="AK56" s="143">
        <f t="shared" si="22"/>
        <v>8</v>
      </c>
      <c r="AL56" s="143">
        <f t="shared" si="23"/>
        <v>0</v>
      </c>
      <c r="AM56" s="144">
        <f t="shared" si="24"/>
        <v>0</v>
      </c>
      <c r="AN56" s="145">
        <f t="shared" si="17"/>
        <v>8</v>
      </c>
      <c r="AO56" s="149">
        <f t="shared" si="26"/>
        <v>11</v>
      </c>
      <c r="AQ56" s="51"/>
      <c r="AR56" s="471"/>
      <c r="AS56" s="472"/>
      <c r="AT56" s="472"/>
      <c r="AU56" s="473"/>
      <c r="AV56" s="480"/>
      <c r="AW56" s="480"/>
      <c r="AX56" s="480"/>
      <c r="AY56" s="480"/>
    </row>
    <row r="57" spans="1:51" ht="36.6" hidden="1" thickTop="1" thickBot="1">
      <c r="A57" s="49">
        <v>45</v>
      </c>
      <c r="B57" s="289" t="s">
        <v>171</v>
      </c>
      <c r="C57" s="290" t="s">
        <v>393</v>
      </c>
      <c r="D57" s="290">
        <v>204383</v>
      </c>
      <c r="E57" s="400">
        <v>4122</v>
      </c>
      <c r="F57" s="318" t="s">
        <v>56</v>
      </c>
      <c r="G57" s="305">
        <v>1</v>
      </c>
      <c r="H57" s="305">
        <v>1</v>
      </c>
      <c r="I57" s="318" t="s">
        <v>56</v>
      </c>
      <c r="J57" s="305">
        <v>1</v>
      </c>
      <c r="K57" s="305" t="s">
        <v>24</v>
      </c>
      <c r="L57" s="318" t="s">
        <v>56</v>
      </c>
      <c r="M57" s="318" t="s">
        <v>56</v>
      </c>
      <c r="N57" s="305">
        <v>1</v>
      </c>
      <c r="O57" s="305">
        <v>2</v>
      </c>
      <c r="P57" s="305">
        <v>2</v>
      </c>
      <c r="Q57" s="318" t="s">
        <v>56</v>
      </c>
      <c r="R57" s="305">
        <v>1</v>
      </c>
      <c r="S57" s="305" t="s">
        <v>24</v>
      </c>
      <c r="T57" s="318" t="s">
        <v>56</v>
      </c>
      <c r="U57" s="305">
        <v>1</v>
      </c>
      <c r="V57" s="305">
        <v>2</v>
      </c>
      <c r="W57" s="318" t="s">
        <v>56</v>
      </c>
      <c r="X57" s="305">
        <v>1</v>
      </c>
      <c r="Y57" s="305">
        <v>1</v>
      </c>
      <c r="Z57" s="305">
        <v>2</v>
      </c>
      <c r="AA57" s="318" t="s">
        <v>56</v>
      </c>
      <c r="AB57" s="305">
        <v>1</v>
      </c>
      <c r="AC57" s="305">
        <v>2</v>
      </c>
      <c r="AD57" s="305">
        <v>2</v>
      </c>
      <c r="AE57" s="318" t="s">
        <v>56</v>
      </c>
      <c r="AF57" s="305" t="s">
        <v>24</v>
      </c>
      <c r="AG57" s="305">
        <v>2</v>
      </c>
      <c r="AH57" s="435" t="s">
        <v>56</v>
      </c>
      <c r="AI57" s="435" t="s">
        <v>56</v>
      </c>
      <c r="AJ57" s="142">
        <f t="shared" si="21"/>
        <v>0</v>
      </c>
      <c r="AK57" s="143">
        <f t="shared" si="22"/>
        <v>7</v>
      </c>
      <c r="AL57" s="143">
        <f t="shared" si="23"/>
        <v>0</v>
      </c>
      <c r="AM57" s="144">
        <f t="shared" si="24"/>
        <v>0</v>
      </c>
      <c r="AN57" s="145">
        <f t="shared" si="17"/>
        <v>7</v>
      </c>
      <c r="AO57" s="149">
        <f t="shared" si="26"/>
        <v>11</v>
      </c>
      <c r="AQ57" s="51"/>
      <c r="AR57" s="466">
        <f>COUNTIF(C13:C143,"Jakarta")</f>
        <v>60</v>
      </c>
      <c r="AS57" s="466"/>
      <c r="AT57" s="466"/>
      <c r="AU57" s="466"/>
      <c r="AV57" s="474">
        <f>COUNTIF(C13:C143,"Yogyakarta")</f>
        <v>71</v>
      </c>
      <c r="AW57" s="475"/>
      <c r="AX57" s="475"/>
      <c r="AY57" s="476"/>
    </row>
    <row r="58" spans="1:51" ht="37.799999999999997" hidden="1" thickTop="1" thickBot="1">
      <c r="A58" s="50">
        <v>46</v>
      </c>
      <c r="B58" s="229" t="s">
        <v>185</v>
      </c>
      <c r="C58" s="326" t="s">
        <v>259</v>
      </c>
      <c r="D58" s="230">
        <v>172007</v>
      </c>
      <c r="E58" s="230">
        <v>4001</v>
      </c>
      <c r="F58" s="297">
        <v>3</v>
      </c>
      <c r="G58" s="297">
        <v>3</v>
      </c>
      <c r="H58" s="310" t="s">
        <v>56</v>
      </c>
      <c r="I58" s="310" t="s">
        <v>56</v>
      </c>
      <c r="J58" s="297">
        <v>1</v>
      </c>
      <c r="K58" s="297" t="s">
        <v>17</v>
      </c>
      <c r="L58" s="297">
        <v>2</v>
      </c>
      <c r="M58" s="310" t="s">
        <v>56</v>
      </c>
      <c r="N58" s="297">
        <v>1</v>
      </c>
      <c r="O58" s="297" t="s">
        <v>27</v>
      </c>
      <c r="P58" s="310" t="s">
        <v>56</v>
      </c>
      <c r="Q58" s="297" t="s">
        <v>17</v>
      </c>
      <c r="R58" s="297">
        <v>3</v>
      </c>
      <c r="S58" s="310" t="s">
        <v>56</v>
      </c>
      <c r="T58" s="297" t="s">
        <v>21</v>
      </c>
      <c r="U58" s="433" t="s">
        <v>27</v>
      </c>
      <c r="V58" s="297">
        <v>3</v>
      </c>
      <c r="W58" s="310" t="s">
        <v>56</v>
      </c>
      <c r="X58" s="297" t="s">
        <v>21</v>
      </c>
      <c r="Y58" s="297" t="s">
        <v>21</v>
      </c>
      <c r="Z58" s="310" t="s">
        <v>56</v>
      </c>
      <c r="AA58" s="297" t="s">
        <v>17</v>
      </c>
      <c r="AB58" s="297">
        <v>3</v>
      </c>
      <c r="AC58" s="310" t="s">
        <v>56</v>
      </c>
      <c r="AD58" s="310" t="s">
        <v>56</v>
      </c>
      <c r="AE58" s="297" t="s">
        <v>17</v>
      </c>
      <c r="AF58" s="297" t="s">
        <v>27</v>
      </c>
      <c r="AG58" s="310" t="s">
        <v>56</v>
      </c>
      <c r="AH58" s="427">
        <v>3</v>
      </c>
      <c r="AI58" s="310" t="s">
        <v>56</v>
      </c>
      <c r="AJ58" s="142">
        <f t="shared" si="21"/>
        <v>0</v>
      </c>
      <c r="AK58" s="143">
        <f t="shared" si="22"/>
        <v>1</v>
      </c>
      <c r="AL58" s="143">
        <f t="shared" si="23"/>
        <v>0</v>
      </c>
      <c r="AM58" s="144">
        <f t="shared" si="24"/>
        <v>6</v>
      </c>
      <c r="AN58" s="145">
        <f t="shared" si="17"/>
        <v>7</v>
      </c>
      <c r="AO58" s="149">
        <f t="shared" si="26"/>
        <v>11</v>
      </c>
      <c r="AQ58" s="30"/>
      <c r="AR58" s="466"/>
      <c r="AS58" s="466"/>
      <c r="AT58" s="466"/>
      <c r="AU58" s="466"/>
      <c r="AV58" s="477"/>
      <c r="AW58" s="478"/>
      <c r="AX58" s="478"/>
      <c r="AY58" s="479"/>
    </row>
    <row r="59" spans="1:51" ht="37.799999999999997" hidden="1" thickTop="1" thickBot="1">
      <c r="A59" s="49">
        <v>47</v>
      </c>
      <c r="B59" s="231" t="s">
        <v>414</v>
      </c>
      <c r="C59" s="326" t="s">
        <v>259</v>
      </c>
      <c r="D59" s="230">
        <v>210297</v>
      </c>
      <c r="E59" s="230">
        <v>4083</v>
      </c>
      <c r="F59" s="297">
        <v>3</v>
      </c>
      <c r="G59" s="297">
        <v>3</v>
      </c>
      <c r="H59" s="310" t="s">
        <v>56</v>
      </c>
      <c r="I59" s="310" t="s">
        <v>56</v>
      </c>
      <c r="J59" s="297" t="s">
        <v>17</v>
      </c>
      <c r="K59" s="297" t="s">
        <v>27</v>
      </c>
      <c r="L59" s="297">
        <v>2</v>
      </c>
      <c r="M59" s="310" t="s">
        <v>56</v>
      </c>
      <c r="N59" s="297">
        <v>1</v>
      </c>
      <c r="O59" s="297" t="s">
        <v>21</v>
      </c>
      <c r="P59" s="310" t="s">
        <v>56</v>
      </c>
      <c r="Q59" s="297">
        <v>1</v>
      </c>
      <c r="R59" s="297" t="s">
        <v>17</v>
      </c>
      <c r="S59" s="297" t="s">
        <v>21</v>
      </c>
      <c r="T59" s="310" t="s">
        <v>56</v>
      </c>
      <c r="U59" s="297" t="s">
        <v>21</v>
      </c>
      <c r="V59" s="297">
        <v>3</v>
      </c>
      <c r="W59" s="310" t="s">
        <v>56</v>
      </c>
      <c r="X59" s="297" t="s">
        <v>21</v>
      </c>
      <c r="Y59" s="433" t="s">
        <v>21</v>
      </c>
      <c r="Z59" s="297">
        <v>2</v>
      </c>
      <c r="AA59" s="310" t="s">
        <v>56</v>
      </c>
      <c r="AB59" s="297">
        <v>3</v>
      </c>
      <c r="AC59" s="310" t="s">
        <v>56</v>
      </c>
      <c r="AD59" s="310" t="s">
        <v>56</v>
      </c>
      <c r="AE59" s="297" t="s">
        <v>17</v>
      </c>
      <c r="AF59" s="297" t="s">
        <v>21</v>
      </c>
      <c r="AG59" s="310" t="s">
        <v>56</v>
      </c>
      <c r="AH59" s="297">
        <v>3</v>
      </c>
      <c r="AI59" s="310" t="s">
        <v>56</v>
      </c>
      <c r="AJ59" s="142">
        <f t="shared" si="21"/>
        <v>0</v>
      </c>
      <c r="AK59" s="143">
        <f t="shared" si="22"/>
        <v>2</v>
      </c>
      <c r="AL59" s="143">
        <f t="shared" si="23"/>
        <v>0</v>
      </c>
      <c r="AM59" s="144">
        <f t="shared" si="24"/>
        <v>5</v>
      </c>
      <c r="AN59" s="145">
        <f t="shared" si="17"/>
        <v>7</v>
      </c>
      <c r="AO59" s="149">
        <f t="shared" si="26"/>
        <v>11</v>
      </c>
      <c r="AQ59" s="30"/>
      <c r="AR59" s="463" t="s">
        <v>241</v>
      </c>
      <c r="AS59" s="464"/>
      <c r="AT59" s="464"/>
      <c r="AU59" s="464"/>
      <c r="AV59" s="464"/>
      <c r="AW59" s="464"/>
      <c r="AX59" s="464"/>
      <c r="AY59" s="465"/>
    </row>
    <row r="60" spans="1:51" ht="37.799999999999997" hidden="1" thickTop="1" thickBot="1">
      <c r="A60" s="49">
        <v>48</v>
      </c>
      <c r="B60" s="231" t="s">
        <v>307</v>
      </c>
      <c r="C60" s="230" t="s">
        <v>259</v>
      </c>
      <c r="D60" s="230">
        <v>202149</v>
      </c>
      <c r="E60" s="230">
        <v>4063</v>
      </c>
      <c r="F60" s="312" t="s">
        <v>84</v>
      </c>
      <c r="G60" s="435" t="s">
        <v>56</v>
      </c>
      <c r="H60" s="433" t="s">
        <v>17</v>
      </c>
      <c r="I60" s="297" t="s">
        <v>21</v>
      </c>
      <c r="J60" s="297" t="s">
        <v>30</v>
      </c>
      <c r="K60" s="310" t="s">
        <v>56</v>
      </c>
      <c r="L60" s="297">
        <v>3</v>
      </c>
      <c r="M60" s="297">
        <v>3</v>
      </c>
      <c r="N60" s="310" t="s">
        <v>56</v>
      </c>
      <c r="O60" s="310" t="s">
        <v>56</v>
      </c>
      <c r="P60" s="297">
        <v>1</v>
      </c>
      <c r="Q60" s="297">
        <v>2</v>
      </c>
      <c r="R60" s="310" t="s">
        <v>56</v>
      </c>
      <c r="S60" s="310" t="s">
        <v>56</v>
      </c>
      <c r="T60" s="297" t="s">
        <v>17</v>
      </c>
      <c r="U60" s="427">
        <v>3</v>
      </c>
      <c r="V60" s="310" t="s">
        <v>56</v>
      </c>
      <c r="W60" s="297">
        <v>1</v>
      </c>
      <c r="X60" s="297">
        <v>3</v>
      </c>
      <c r="Y60" s="310" t="s">
        <v>56</v>
      </c>
      <c r="Z60" s="297" t="s">
        <v>21</v>
      </c>
      <c r="AA60" s="297">
        <v>2</v>
      </c>
      <c r="AB60" s="310" t="s">
        <v>56</v>
      </c>
      <c r="AC60" s="297" t="s">
        <v>17</v>
      </c>
      <c r="AD60" s="297" t="s">
        <v>21</v>
      </c>
      <c r="AE60" s="297" t="s">
        <v>27</v>
      </c>
      <c r="AF60" s="310" t="s">
        <v>56</v>
      </c>
      <c r="AG60" s="297" t="s">
        <v>17</v>
      </c>
      <c r="AH60" s="297">
        <v>3</v>
      </c>
      <c r="AI60" s="310" t="s">
        <v>56</v>
      </c>
      <c r="AJ60" s="142">
        <f t="shared" si="21"/>
        <v>0</v>
      </c>
      <c r="AK60" s="143">
        <f t="shared" si="22"/>
        <v>2</v>
      </c>
      <c r="AL60" s="143">
        <f t="shared" si="23"/>
        <v>0</v>
      </c>
      <c r="AM60" s="144">
        <f t="shared" si="24"/>
        <v>5</v>
      </c>
      <c r="AN60" s="145">
        <f t="shared" si="17"/>
        <v>7</v>
      </c>
      <c r="AO60" s="149">
        <f t="shared" si="26"/>
        <v>11</v>
      </c>
      <c r="AQ60" s="30"/>
      <c r="AR60" s="466">
        <f>SUM(AR57+AV57)</f>
        <v>131</v>
      </c>
      <c r="AS60" s="466"/>
      <c r="AT60" s="466"/>
      <c r="AU60" s="466"/>
      <c r="AV60" s="466"/>
      <c r="AW60" s="466"/>
      <c r="AX60" s="466"/>
      <c r="AY60" s="466"/>
    </row>
    <row r="61" spans="1:51" ht="37.799999999999997" hidden="1" thickTop="1" thickBot="1">
      <c r="A61" s="49">
        <v>49</v>
      </c>
      <c r="B61" s="231" t="s">
        <v>306</v>
      </c>
      <c r="C61" s="230" t="s">
        <v>259</v>
      </c>
      <c r="D61" s="230">
        <v>206150</v>
      </c>
      <c r="E61" s="230">
        <v>4005</v>
      </c>
      <c r="F61" s="427">
        <v>3</v>
      </c>
      <c r="G61" s="310" t="s">
        <v>56</v>
      </c>
      <c r="H61" s="310" t="s">
        <v>56</v>
      </c>
      <c r="I61" s="433" t="s">
        <v>21</v>
      </c>
      <c r="J61" s="297" t="s">
        <v>27</v>
      </c>
      <c r="K61" s="312" t="s">
        <v>84</v>
      </c>
      <c r="L61" s="310" t="s">
        <v>56</v>
      </c>
      <c r="M61" s="427">
        <v>3</v>
      </c>
      <c r="N61" s="310" t="s">
        <v>56</v>
      </c>
      <c r="O61" s="297" t="s">
        <v>21</v>
      </c>
      <c r="P61" s="297" t="s">
        <v>27</v>
      </c>
      <c r="Q61" s="297">
        <v>2</v>
      </c>
      <c r="R61" s="310" t="s">
        <v>56</v>
      </c>
      <c r="S61" s="310" t="s">
        <v>56</v>
      </c>
      <c r="T61" s="433" t="s">
        <v>30</v>
      </c>
      <c r="U61" s="297">
        <v>3</v>
      </c>
      <c r="V61" s="310" t="s">
        <v>56</v>
      </c>
      <c r="W61" s="297" t="s">
        <v>21</v>
      </c>
      <c r="X61" s="297" t="s">
        <v>21</v>
      </c>
      <c r="Y61" s="433" t="s">
        <v>27</v>
      </c>
      <c r="Z61" s="310" t="s">
        <v>56</v>
      </c>
      <c r="AA61" s="310" t="s">
        <v>56</v>
      </c>
      <c r="AB61" s="297" t="s">
        <v>27</v>
      </c>
      <c r="AC61" s="297">
        <v>3</v>
      </c>
      <c r="AD61" s="310" t="s">
        <v>56</v>
      </c>
      <c r="AE61" s="310" t="s">
        <v>56</v>
      </c>
      <c r="AF61" s="297">
        <v>1</v>
      </c>
      <c r="AG61" s="297" t="s">
        <v>21</v>
      </c>
      <c r="AH61" s="297">
        <v>2</v>
      </c>
      <c r="AI61" s="427">
        <v>3</v>
      </c>
      <c r="AJ61" s="142">
        <f t="shared" si="21"/>
        <v>0</v>
      </c>
      <c r="AK61" s="143">
        <f t="shared" si="22"/>
        <v>2</v>
      </c>
      <c r="AL61" s="143">
        <f t="shared" si="23"/>
        <v>0</v>
      </c>
      <c r="AM61" s="144">
        <f t="shared" si="24"/>
        <v>5</v>
      </c>
      <c r="AN61" s="145">
        <f t="shared" si="17"/>
        <v>7</v>
      </c>
      <c r="AO61" s="149">
        <f t="shared" si="26"/>
        <v>11</v>
      </c>
      <c r="AQ61" s="30"/>
      <c r="AR61" s="466"/>
      <c r="AS61" s="466"/>
      <c r="AT61" s="466"/>
      <c r="AU61" s="466"/>
      <c r="AV61" s="466"/>
      <c r="AW61" s="466"/>
      <c r="AX61" s="466"/>
      <c r="AY61" s="466"/>
    </row>
    <row r="62" spans="1:51" ht="37.799999999999997" hidden="1" thickTop="1" thickBot="1">
      <c r="A62" s="50">
        <v>50</v>
      </c>
      <c r="B62" s="231" t="s">
        <v>159</v>
      </c>
      <c r="C62" s="230" t="s">
        <v>259</v>
      </c>
      <c r="D62" s="230">
        <v>159151</v>
      </c>
      <c r="E62" s="230">
        <v>4073</v>
      </c>
      <c r="F62" s="297">
        <v>3</v>
      </c>
      <c r="G62" s="427">
        <v>3</v>
      </c>
      <c r="H62" s="310" t="s">
        <v>56</v>
      </c>
      <c r="I62" s="433" t="s">
        <v>27</v>
      </c>
      <c r="J62" s="313" t="s">
        <v>84</v>
      </c>
      <c r="K62" s="310" t="s">
        <v>56</v>
      </c>
      <c r="L62" s="310" t="s">
        <v>56</v>
      </c>
      <c r="M62" s="297">
        <v>3</v>
      </c>
      <c r="N62" s="310" t="s">
        <v>56</v>
      </c>
      <c r="O62" s="297" t="s">
        <v>27</v>
      </c>
      <c r="P62" s="297" t="s">
        <v>27</v>
      </c>
      <c r="Q62" s="297" t="s">
        <v>27</v>
      </c>
      <c r="R62" s="297">
        <v>3</v>
      </c>
      <c r="S62" s="310" t="s">
        <v>56</v>
      </c>
      <c r="T62" s="310" t="s">
        <v>56</v>
      </c>
      <c r="U62" s="297" t="s">
        <v>27</v>
      </c>
      <c r="V62" s="297" t="s">
        <v>27</v>
      </c>
      <c r="W62" s="310" t="s">
        <v>56</v>
      </c>
      <c r="X62" s="297">
        <v>3</v>
      </c>
      <c r="Y62" s="310" t="s">
        <v>56</v>
      </c>
      <c r="Z62" s="310" t="s">
        <v>56</v>
      </c>
      <c r="AA62" s="297" t="s">
        <v>27</v>
      </c>
      <c r="AB62" s="433" t="s">
        <v>27</v>
      </c>
      <c r="AC62" s="310" t="s">
        <v>56</v>
      </c>
      <c r="AD62" s="297" t="s">
        <v>27</v>
      </c>
      <c r="AE62" s="297" t="s">
        <v>27</v>
      </c>
      <c r="AF62" s="310" t="s">
        <v>56</v>
      </c>
      <c r="AG62" s="297" t="s">
        <v>27</v>
      </c>
      <c r="AH62" s="297">
        <v>2</v>
      </c>
      <c r="AI62" s="297">
        <v>3</v>
      </c>
      <c r="AJ62" s="142">
        <f t="shared" si="21"/>
        <v>0</v>
      </c>
      <c r="AK62" s="143">
        <f t="shared" si="22"/>
        <v>1</v>
      </c>
      <c r="AL62" s="143">
        <f t="shared" si="23"/>
        <v>0</v>
      </c>
      <c r="AM62" s="144">
        <f t="shared" si="24"/>
        <v>6</v>
      </c>
      <c r="AN62" s="145">
        <f t="shared" si="17"/>
        <v>7</v>
      </c>
      <c r="AO62" s="149">
        <f t="shared" si="26"/>
        <v>11</v>
      </c>
      <c r="AQ62" s="30"/>
    </row>
    <row r="63" spans="1:51" ht="37.799999999999997" hidden="1" thickTop="1" thickBot="1">
      <c r="A63" s="49">
        <v>51</v>
      </c>
      <c r="B63" s="453" t="s">
        <v>455</v>
      </c>
      <c r="C63" s="230" t="s">
        <v>259</v>
      </c>
      <c r="D63" s="230"/>
      <c r="E63" s="230"/>
      <c r="F63" s="313"/>
      <c r="G63" s="310" t="s">
        <v>56</v>
      </c>
      <c r="H63" s="297" t="s">
        <v>21</v>
      </c>
      <c r="I63" s="297" t="s">
        <v>27</v>
      </c>
      <c r="J63" s="310" t="s">
        <v>56</v>
      </c>
      <c r="K63" s="297" t="s">
        <v>21</v>
      </c>
      <c r="L63" s="297">
        <v>3</v>
      </c>
      <c r="M63" s="310" t="s">
        <v>56</v>
      </c>
      <c r="N63" s="310" t="s">
        <v>56</v>
      </c>
      <c r="O63" s="297">
        <v>1</v>
      </c>
      <c r="P63" s="297">
        <v>2</v>
      </c>
      <c r="Q63" s="310" t="s">
        <v>56</v>
      </c>
      <c r="R63" s="297" t="s">
        <v>21</v>
      </c>
      <c r="S63" s="310" t="s">
        <v>56</v>
      </c>
      <c r="T63" s="297">
        <v>2</v>
      </c>
      <c r="U63" s="297">
        <v>3</v>
      </c>
      <c r="V63" s="310" t="s">
        <v>56</v>
      </c>
      <c r="W63" s="297" t="s">
        <v>21</v>
      </c>
      <c r="X63" s="297" t="s">
        <v>27</v>
      </c>
      <c r="Y63" s="297" t="s">
        <v>27</v>
      </c>
      <c r="Z63" s="310" t="s">
        <v>56</v>
      </c>
      <c r="AA63" s="297" t="s">
        <v>17</v>
      </c>
      <c r="AB63" s="297" t="s">
        <v>27</v>
      </c>
      <c r="AC63" s="297">
        <v>3</v>
      </c>
      <c r="AD63" s="310" t="s">
        <v>56</v>
      </c>
      <c r="AE63" s="310" t="s">
        <v>56</v>
      </c>
      <c r="AF63" s="297">
        <v>1</v>
      </c>
      <c r="AG63" s="297" t="s">
        <v>27</v>
      </c>
      <c r="AH63" s="297">
        <v>2</v>
      </c>
      <c r="AI63" s="297">
        <v>3</v>
      </c>
      <c r="AJ63" s="142">
        <f t="shared" ref="AJ63:AJ67" si="27">COUNTIF(F63:AI63,"1F")</f>
        <v>0</v>
      </c>
      <c r="AK63" s="143">
        <f t="shared" ref="AK63:AK67" si="28">COUNTIF(F63:AI63,"2")</f>
        <v>3</v>
      </c>
      <c r="AL63" s="143">
        <f t="shared" ref="AL63:AL67" si="29">COUNTIF(G63:AJ63,"2B")</f>
        <v>0</v>
      </c>
      <c r="AM63" s="144">
        <f t="shared" ref="AM63:AM67" si="30">COUNTIF(F63:AI63,"3")</f>
        <v>4</v>
      </c>
      <c r="AN63" s="145">
        <f t="shared" ref="AN63" si="31">SUM(AJ63:AM63)</f>
        <v>7</v>
      </c>
      <c r="AO63" s="149">
        <f t="shared" ref="AO63:AO67" si="32">COUNTIF(F63:AI63,"L")</f>
        <v>10</v>
      </c>
      <c r="AQ63" s="30"/>
    </row>
    <row r="64" spans="1:51" ht="37.799999999999997" hidden="1" thickTop="1" thickBot="1">
      <c r="A64" s="49">
        <v>53</v>
      </c>
      <c r="B64" s="231" t="s">
        <v>415</v>
      </c>
      <c r="C64" s="230" t="s">
        <v>393</v>
      </c>
      <c r="D64" s="230">
        <v>209362</v>
      </c>
      <c r="E64" s="230">
        <v>4013</v>
      </c>
      <c r="F64" s="297" t="s">
        <v>21</v>
      </c>
      <c r="G64" s="433" t="s">
        <v>27</v>
      </c>
      <c r="H64" s="297">
        <v>3</v>
      </c>
      <c r="I64" s="310" t="s">
        <v>56</v>
      </c>
      <c r="J64" s="297" t="s">
        <v>21</v>
      </c>
      <c r="K64" s="297">
        <v>3</v>
      </c>
      <c r="L64" s="310" t="s">
        <v>56</v>
      </c>
      <c r="M64" s="297" t="s">
        <v>21</v>
      </c>
      <c r="N64" s="297">
        <v>3</v>
      </c>
      <c r="O64" s="310" t="s">
        <v>56</v>
      </c>
      <c r="P64" s="297" t="s">
        <v>21</v>
      </c>
      <c r="Q64" s="427">
        <v>3</v>
      </c>
      <c r="R64" s="310" t="s">
        <v>56</v>
      </c>
      <c r="S64" s="297">
        <v>3</v>
      </c>
      <c r="T64" s="310" t="s">
        <v>56</v>
      </c>
      <c r="U64" s="435" t="s">
        <v>56</v>
      </c>
      <c r="V64" s="313" t="s">
        <v>84</v>
      </c>
      <c r="W64" s="435" t="s">
        <v>56</v>
      </c>
      <c r="X64" s="297">
        <v>1</v>
      </c>
      <c r="Y64" s="310" t="s">
        <v>56</v>
      </c>
      <c r="Z64" s="297">
        <v>3</v>
      </c>
      <c r="AA64" s="310" t="s">
        <v>56</v>
      </c>
      <c r="AB64" s="297" t="s">
        <v>21</v>
      </c>
      <c r="AC64" s="297" t="s">
        <v>27</v>
      </c>
      <c r="AD64" s="297">
        <v>3</v>
      </c>
      <c r="AE64" s="310" t="s">
        <v>56</v>
      </c>
      <c r="AF64" s="297" t="s">
        <v>21</v>
      </c>
      <c r="AG64" s="297">
        <v>2</v>
      </c>
      <c r="AH64" s="310" t="s">
        <v>56</v>
      </c>
      <c r="AI64" s="297" t="s">
        <v>21</v>
      </c>
      <c r="AJ64" s="142">
        <f t="shared" si="27"/>
        <v>0</v>
      </c>
      <c r="AK64" s="143">
        <f t="shared" si="28"/>
        <v>1</v>
      </c>
      <c r="AL64" s="143">
        <f t="shared" si="29"/>
        <v>0</v>
      </c>
      <c r="AM64" s="144">
        <f t="shared" si="30"/>
        <v>7</v>
      </c>
      <c r="AN64" s="145">
        <f t="shared" ref="AN64:AN67" si="33">SUM(AJ64:AM64)</f>
        <v>8</v>
      </c>
      <c r="AO64" s="149">
        <f t="shared" si="32"/>
        <v>11</v>
      </c>
      <c r="AQ64" s="30"/>
    </row>
    <row r="65" spans="1:43" ht="37.799999999999997" hidden="1" thickTop="1" thickBot="1">
      <c r="A65" s="50">
        <v>54</v>
      </c>
      <c r="B65" s="231" t="s">
        <v>416</v>
      </c>
      <c r="C65" s="230" t="s">
        <v>393</v>
      </c>
      <c r="D65" s="230">
        <v>209363</v>
      </c>
      <c r="E65" s="230">
        <v>4167</v>
      </c>
      <c r="F65" s="310" t="s">
        <v>56</v>
      </c>
      <c r="G65" s="297" t="s">
        <v>21</v>
      </c>
      <c r="H65" s="433" t="s">
        <v>30</v>
      </c>
      <c r="I65" s="310" t="s">
        <v>56</v>
      </c>
      <c r="J65" s="297">
        <v>3</v>
      </c>
      <c r="K65" s="310" t="s">
        <v>56</v>
      </c>
      <c r="L65" s="297" t="s">
        <v>17</v>
      </c>
      <c r="M65" s="297">
        <v>2</v>
      </c>
      <c r="N65" s="427">
        <v>3</v>
      </c>
      <c r="O65" s="297">
        <v>3</v>
      </c>
      <c r="P65" s="310" t="s">
        <v>56</v>
      </c>
      <c r="Q65" s="310" t="s">
        <v>56</v>
      </c>
      <c r="R65" s="297">
        <v>1</v>
      </c>
      <c r="S65" s="297">
        <v>3</v>
      </c>
      <c r="T65" s="310" t="s">
        <v>56</v>
      </c>
      <c r="U65" s="313" t="s">
        <v>84</v>
      </c>
      <c r="V65" s="435" t="s">
        <v>56</v>
      </c>
      <c r="W65" s="435" t="s">
        <v>56</v>
      </c>
      <c r="X65" s="297">
        <v>1</v>
      </c>
      <c r="Y65" s="297" t="s">
        <v>17</v>
      </c>
      <c r="Z65" s="297">
        <v>3</v>
      </c>
      <c r="AA65" s="310" t="s">
        <v>56</v>
      </c>
      <c r="AB65" s="297" t="s">
        <v>21</v>
      </c>
      <c r="AC65" s="297">
        <v>2</v>
      </c>
      <c r="AD65" s="297">
        <v>3</v>
      </c>
      <c r="AE65" s="310" t="s">
        <v>56</v>
      </c>
      <c r="AF65" s="297" t="s">
        <v>21</v>
      </c>
      <c r="AG65" s="297">
        <v>3</v>
      </c>
      <c r="AH65" s="310" t="s">
        <v>56</v>
      </c>
      <c r="AI65" s="297" t="s">
        <v>21</v>
      </c>
      <c r="AJ65" s="142">
        <f t="shared" si="27"/>
        <v>0</v>
      </c>
      <c r="AK65" s="143">
        <f t="shared" si="28"/>
        <v>2</v>
      </c>
      <c r="AL65" s="143">
        <f t="shared" si="29"/>
        <v>0</v>
      </c>
      <c r="AM65" s="144">
        <f t="shared" si="30"/>
        <v>7</v>
      </c>
      <c r="AN65" s="145">
        <f t="shared" si="33"/>
        <v>9</v>
      </c>
      <c r="AO65" s="149">
        <f t="shared" si="32"/>
        <v>11</v>
      </c>
      <c r="AQ65" s="30"/>
    </row>
    <row r="66" spans="1:43" ht="37.799999999999997" hidden="1" thickTop="1" thickBot="1">
      <c r="A66" s="49">
        <v>55</v>
      </c>
      <c r="B66" s="231" t="s">
        <v>418</v>
      </c>
      <c r="C66" s="230" t="s">
        <v>393</v>
      </c>
      <c r="D66" s="230">
        <v>213327</v>
      </c>
      <c r="E66" s="230">
        <v>4114</v>
      </c>
      <c r="F66" s="297" t="s">
        <v>21</v>
      </c>
      <c r="G66" s="297" t="s">
        <v>30</v>
      </c>
      <c r="H66" s="297">
        <v>3</v>
      </c>
      <c r="I66" s="310" t="s">
        <v>56</v>
      </c>
      <c r="J66" s="297" t="s">
        <v>21</v>
      </c>
      <c r="K66" s="297">
        <v>3</v>
      </c>
      <c r="L66" s="310" t="s">
        <v>56</v>
      </c>
      <c r="M66" s="297" t="s">
        <v>21</v>
      </c>
      <c r="N66" s="297">
        <v>2</v>
      </c>
      <c r="O66" s="310" t="s">
        <v>56</v>
      </c>
      <c r="P66" s="427">
        <v>3</v>
      </c>
      <c r="Q66" s="297">
        <v>3</v>
      </c>
      <c r="R66" s="310" t="s">
        <v>56</v>
      </c>
      <c r="S66" s="310" t="s">
        <v>56</v>
      </c>
      <c r="T66" s="297" t="s">
        <v>21</v>
      </c>
      <c r="U66" s="297">
        <v>2</v>
      </c>
      <c r="V66" s="310" t="s">
        <v>56</v>
      </c>
      <c r="W66" s="297">
        <v>3</v>
      </c>
      <c r="X66" s="310" t="s">
        <v>56</v>
      </c>
      <c r="Y66" s="297" t="s">
        <v>21</v>
      </c>
      <c r="Z66" s="297" t="s">
        <v>21</v>
      </c>
      <c r="AA66" s="310" t="s">
        <v>56</v>
      </c>
      <c r="AB66" s="310" t="s">
        <v>56</v>
      </c>
      <c r="AC66" s="297">
        <v>1</v>
      </c>
      <c r="AD66" s="297" t="s">
        <v>17</v>
      </c>
      <c r="AE66" s="297" t="s">
        <v>27</v>
      </c>
      <c r="AF66" s="297">
        <v>3</v>
      </c>
      <c r="AG66" s="297">
        <v>3</v>
      </c>
      <c r="AH66" s="310" t="s">
        <v>56</v>
      </c>
      <c r="AI66" s="310" t="s">
        <v>56</v>
      </c>
      <c r="AJ66" s="142">
        <f t="shared" si="27"/>
        <v>0</v>
      </c>
      <c r="AK66" s="143">
        <f t="shared" si="28"/>
        <v>2</v>
      </c>
      <c r="AL66" s="143">
        <f t="shared" si="29"/>
        <v>0</v>
      </c>
      <c r="AM66" s="144">
        <f t="shared" si="30"/>
        <v>7</v>
      </c>
      <c r="AN66" s="145">
        <f t="shared" si="33"/>
        <v>9</v>
      </c>
      <c r="AO66" s="149">
        <f t="shared" si="32"/>
        <v>11</v>
      </c>
    </row>
    <row r="67" spans="1:43" ht="37.799999999999997" hidden="1" thickTop="1" thickBot="1">
      <c r="A67" s="49">
        <v>56</v>
      </c>
      <c r="B67" s="231" t="s">
        <v>441</v>
      </c>
      <c r="C67" s="230" t="s">
        <v>393</v>
      </c>
      <c r="D67" s="230">
        <v>215540</v>
      </c>
      <c r="E67" s="230"/>
      <c r="F67" s="297" t="s">
        <v>17</v>
      </c>
      <c r="G67" s="297" t="s">
        <v>27</v>
      </c>
      <c r="H67" s="310" t="s">
        <v>56</v>
      </c>
      <c r="I67" s="297">
        <v>3</v>
      </c>
      <c r="J67" s="310" t="s">
        <v>56</v>
      </c>
      <c r="K67" s="297" t="s">
        <v>21</v>
      </c>
      <c r="L67" s="297" t="s">
        <v>21</v>
      </c>
      <c r="M67" s="310" t="s">
        <v>56</v>
      </c>
      <c r="N67" s="310" t="s">
        <v>56</v>
      </c>
      <c r="O67" s="427">
        <v>3</v>
      </c>
      <c r="P67" s="297">
        <v>3</v>
      </c>
      <c r="Q67" s="310" t="s">
        <v>56</v>
      </c>
      <c r="R67" s="297" t="s">
        <v>21</v>
      </c>
      <c r="S67" s="297" t="s">
        <v>21</v>
      </c>
      <c r="T67" s="297">
        <v>3</v>
      </c>
      <c r="U67" s="310" t="s">
        <v>56</v>
      </c>
      <c r="V67" s="297" t="s">
        <v>21</v>
      </c>
      <c r="W67" s="433" t="s">
        <v>27</v>
      </c>
      <c r="X67" s="310" t="s">
        <v>56</v>
      </c>
      <c r="Y67" s="297">
        <v>3</v>
      </c>
      <c r="Z67" s="310" t="s">
        <v>56</v>
      </c>
      <c r="AA67" s="297">
        <v>3</v>
      </c>
      <c r="AB67" s="310" t="s">
        <v>56</v>
      </c>
      <c r="AC67" s="297" t="s">
        <v>21</v>
      </c>
      <c r="AD67" s="297">
        <v>2</v>
      </c>
      <c r="AE67" s="310" t="s">
        <v>56</v>
      </c>
      <c r="AF67" s="297">
        <v>3</v>
      </c>
      <c r="AG67" s="310" t="s">
        <v>56</v>
      </c>
      <c r="AH67" s="297" t="s">
        <v>21</v>
      </c>
      <c r="AI67" s="297">
        <v>2</v>
      </c>
      <c r="AJ67" s="142">
        <f t="shared" si="27"/>
        <v>0</v>
      </c>
      <c r="AK67" s="143">
        <f t="shared" si="28"/>
        <v>2</v>
      </c>
      <c r="AL67" s="143">
        <f t="shared" si="29"/>
        <v>0</v>
      </c>
      <c r="AM67" s="144">
        <f t="shared" si="30"/>
        <v>7</v>
      </c>
      <c r="AN67" s="145">
        <f t="shared" si="33"/>
        <v>9</v>
      </c>
      <c r="AO67" s="149">
        <f t="shared" si="32"/>
        <v>11</v>
      </c>
    </row>
    <row r="68" spans="1:43" ht="47.4" hidden="1" thickTop="1" thickBot="1">
      <c r="A68" s="49">
        <v>57</v>
      </c>
      <c r="B68" s="231" t="s">
        <v>447</v>
      </c>
      <c r="C68" s="230" t="s">
        <v>393</v>
      </c>
      <c r="D68" s="444">
        <v>216045</v>
      </c>
      <c r="E68" s="230"/>
      <c r="F68" s="310" t="s">
        <v>56</v>
      </c>
      <c r="G68" s="297" t="s">
        <v>21</v>
      </c>
      <c r="H68" s="297" t="s">
        <v>30</v>
      </c>
      <c r="I68" s="297">
        <v>3</v>
      </c>
      <c r="J68" s="310" t="s">
        <v>56</v>
      </c>
      <c r="K68" s="297" t="s">
        <v>21</v>
      </c>
      <c r="L68" s="297" t="s">
        <v>27</v>
      </c>
      <c r="M68" s="310" t="s">
        <v>56</v>
      </c>
      <c r="N68" s="297" t="s">
        <v>21</v>
      </c>
      <c r="O68" s="297">
        <v>3</v>
      </c>
      <c r="P68" s="297">
        <v>3</v>
      </c>
      <c r="Q68" s="310" t="s">
        <v>56</v>
      </c>
      <c r="R68" s="310" t="s">
        <v>56</v>
      </c>
      <c r="S68" s="427">
        <v>3</v>
      </c>
      <c r="T68" s="310" t="s">
        <v>56</v>
      </c>
      <c r="U68" s="297" t="s">
        <v>21</v>
      </c>
      <c r="V68" s="433" t="s">
        <v>27</v>
      </c>
      <c r="W68" s="297">
        <v>3</v>
      </c>
      <c r="X68" s="310" t="s">
        <v>56</v>
      </c>
      <c r="Y68" s="297">
        <v>3</v>
      </c>
      <c r="Z68" s="310" t="s">
        <v>56</v>
      </c>
      <c r="AA68" s="310" t="s">
        <v>56</v>
      </c>
      <c r="AB68" s="297">
        <v>1</v>
      </c>
      <c r="AC68" s="297" t="s">
        <v>21</v>
      </c>
      <c r="AD68" s="297">
        <v>2</v>
      </c>
      <c r="AE68" s="297">
        <v>3</v>
      </c>
      <c r="AF68" s="310" t="s">
        <v>56</v>
      </c>
      <c r="AG68" s="310" t="s">
        <v>56</v>
      </c>
      <c r="AH68" s="297">
        <v>1</v>
      </c>
      <c r="AI68" s="297" t="s">
        <v>27</v>
      </c>
      <c r="AJ68" s="142">
        <f t="shared" ref="AJ68:AJ84" si="34">COUNTIF(F68:AI68,"1F")</f>
        <v>0</v>
      </c>
      <c r="AK68" s="143">
        <f t="shared" ref="AK68:AK84" si="35">COUNTIF(F68:AI68,"2")</f>
        <v>1</v>
      </c>
      <c r="AL68" s="143">
        <f t="shared" ref="AL68:AL84" si="36">COUNTIF(G68:AJ68,"2B")</f>
        <v>0</v>
      </c>
      <c r="AM68" s="144">
        <f t="shared" ref="AM68:AM84" si="37">COUNTIF(F68:AI68,"3")</f>
        <v>7</v>
      </c>
      <c r="AN68" s="145">
        <f t="shared" ref="AN68" si="38">SUM(AJ68:AM68)</f>
        <v>8</v>
      </c>
      <c r="AO68" s="149">
        <f t="shared" ref="AO68:AO84" si="39">COUNTIF(F68:AI68,"L")</f>
        <v>11</v>
      </c>
    </row>
    <row r="69" spans="1:43" ht="47.4" hidden="1" thickTop="1" thickBot="1">
      <c r="A69" s="50">
        <v>58</v>
      </c>
      <c r="B69" s="231" t="s">
        <v>456</v>
      </c>
      <c r="C69" s="230" t="s">
        <v>393</v>
      </c>
      <c r="D69" s="444"/>
      <c r="E69" s="230"/>
      <c r="F69" s="313"/>
      <c r="G69" s="310" t="s">
        <v>56</v>
      </c>
      <c r="H69" s="297" t="s">
        <v>17</v>
      </c>
      <c r="I69" s="297" t="s">
        <v>17</v>
      </c>
      <c r="J69" s="297">
        <v>3</v>
      </c>
      <c r="K69" s="310" t="s">
        <v>56</v>
      </c>
      <c r="L69" s="297" t="s">
        <v>17</v>
      </c>
      <c r="M69" s="297" t="s">
        <v>21</v>
      </c>
      <c r="N69" s="297">
        <v>3</v>
      </c>
      <c r="O69" s="310" t="s">
        <v>56</v>
      </c>
      <c r="P69" s="297" t="s">
        <v>21</v>
      </c>
      <c r="Q69" s="297">
        <v>3</v>
      </c>
      <c r="R69" s="310" t="s">
        <v>56</v>
      </c>
      <c r="S69" s="297" t="s">
        <v>17</v>
      </c>
      <c r="T69" s="297">
        <v>3</v>
      </c>
      <c r="U69" s="310" t="s">
        <v>56</v>
      </c>
      <c r="V69" s="297" t="s">
        <v>17</v>
      </c>
      <c r="W69" s="297" t="s">
        <v>21</v>
      </c>
      <c r="X69" s="297">
        <v>2</v>
      </c>
      <c r="Y69" s="310" t="s">
        <v>56</v>
      </c>
      <c r="Z69" s="310" t="s">
        <v>56</v>
      </c>
      <c r="AA69" s="297">
        <v>3</v>
      </c>
      <c r="AB69" s="310" t="s">
        <v>56</v>
      </c>
      <c r="AC69" s="297" t="s">
        <v>21</v>
      </c>
      <c r="AD69" s="297" t="s">
        <v>27</v>
      </c>
      <c r="AE69" s="297">
        <v>3</v>
      </c>
      <c r="AF69" s="310" t="s">
        <v>56</v>
      </c>
      <c r="AG69" s="310" t="s">
        <v>56</v>
      </c>
      <c r="AH69" s="297">
        <v>1</v>
      </c>
      <c r="AI69" s="297">
        <v>2</v>
      </c>
      <c r="AJ69" s="142">
        <f t="shared" si="34"/>
        <v>0</v>
      </c>
      <c r="AK69" s="143">
        <f t="shared" si="35"/>
        <v>2</v>
      </c>
      <c r="AL69" s="143">
        <f t="shared" si="36"/>
        <v>0</v>
      </c>
      <c r="AM69" s="144">
        <f t="shared" si="37"/>
        <v>6</v>
      </c>
      <c r="AN69" s="145">
        <f t="shared" ref="AN69:AN73" si="40">SUM(AJ69:AM69)</f>
        <v>8</v>
      </c>
      <c r="AO69" s="149">
        <f t="shared" si="39"/>
        <v>10</v>
      </c>
    </row>
    <row r="70" spans="1:43" ht="37.799999999999997" hidden="1" thickTop="1" thickBot="1">
      <c r="A70" s="49">
        <v>59</v>
      </c>
      <c r="B70" s="231" t="s">
        <v>419</v>
      </c>
      <c r="C70" s="230" t="s">
        <v>393</v>
      </c>
      <c r="D70" s="230">
        <v>213102</v>
      </c>
      <c r="E70" s="230">
        <v>4098</v>
      </c>
      <c r="F70" s="297" t="s">
        <v>27</v>
      </c>
      <c r="G70" s="297">
        <v>2</v>
      </c>
      <c r="H70" s="310" t="s">
        <v>56</v>
      </c>
      <c r="I70" s="297">
        <v>1</v>
      </c>
      <c r="J70" s="433" t="s">
        <v>27</v>
      </c>
      <c r="K70" s="297">
        <v>2</v>
      </c>
      <c r="L70" s="310" t="s">
        <v>56</v>
      </c>
      <c r="M70" s="310" t="s">
        <v>56</v>
      </c>
      <c r="N70" s="297">
        <v>1</v>
      </c>
      <c r="O70" s="297" t="s">
        <v>17</v>
      </c>
      <c r="P70" s="297">
        <v>2</v>
      </c>
      <c r="Q70" s="310" t="s">
        <v>56</v>
      </c>
      <c r="R70" s="297">
        <v>1</v>
      </c>
      <c r="S70" s="297">
        <v>1</v>
      </c>
      <c r="T70" s="297">
        <v>2</v>
      </c>
      <c r="U70" s="310" t="s">
        <v>56</v>
      </c>
      <c r="V70" s="310" t="s">
        <v>56</v>
      </c>
      <c r="W70" s="297">
        <v>1</v>
      </c>
      <c r="X70" s="297" t="s">
        <v>17</v>
      </c>
      <c r="Y70" s="297">
        <v>2</v>
      </c>
      <c r="Z70" s="310" t="s">
        <v>56</v>
      </c>
      <c r="AA70" s="310" t="s">
        <v>56</v>
      </c>
      <c r="AB70" s="297" t="s">
        <v>17</v>
      </c>
      <c r="AC70" s="297">
        <v>2</v>
      </c>
      <c r="AD70" s="310" t="s">
        <v>56</v>
      </c>
      <c r="AE70" s="310" t="s">
        <v>56</v>
      </c>
      <c r="AF70" s="297">
        <v>1</v>
      </c>
      <c r="AG70" s="297" t="s">
        <v>21</v>
      </c>
      <c r="AH70" s="310" t="s">
        <v>56</v>
      </c>
      <c r="AI70" s="297" t="s">
        <v>21</v>
      </c>
      <c r="AJ70" s="142">
        <f t="shared" si="34"/>
        <v>0</v>
      </c>
      <c r="AK70" s="143">
        <f t="shared" si="35"/>
        <v>6</v>
      </c>
      <c r="AL70" s="143">
        <f t="shared" si="36"/>
        <v>0</v>
      </c>
      <c r="AM70" s="144">
        <f t="shared" si="37"/>
        <v>0</v>
      </c>
      <c r="AN70" s="145">
        <f t="shared" si="40"/>
        <v>6</v>
      </c>
      <c r="AO70" s="149">
        <f t="shared" si="39"/>
        <v>11</v>
      </c>
    </row>
    <row r="71" spans="1:43" ht="37.799999999999997" hidden="1" thickTop="1" thickBot="1">
      <c r="A71" s="50">
        <v>60</v>
      </c>
      <c r="B71" s="231" t="s">
        <v>166</v>
      </c>
      <c r="C71" s="230" t="s">
        <v>393</v>
      </c>
      <c r="D71" s="230">
        <v>204377</v>
      </c>
      <c r="E71" s="230">
        <v>4115</v>
      </c>
      <c r="F71" s="310" t="s">
        <v>56</v>
      </c>
      <c r="G71" s="297" t="s">
        <v>21</v>
      </c>
      <c r="H71" s="433" t="s">
        <v>27</v>
      </c>
      <c r="I71" s="297" t="s">
        <v>27</v>
      </c>
      <c r="J71" s="310" t="s">
        <v>56</v>
      </c>
      <c r="K71" s="297">
        <v>1</v>
      </c>
      <c r="L71" s="297" t="s">
        <v>17</v>
      </c>
      <c r="M71" s="297">
        <v>2</v>
      </c>
      <c r="N71" s="310" t="s">
        <v>56</v>
      </c>
      <c r="O71" s="310" t="s">
        <v>56</v>
      </c>
      <c r="P71" s="297" t="s">
        <v>17</v>
      </c>
      <c r="Q71" s="297">
        <v>2</v>
      </c>
      <c r="R71" s="310" t="s">
        <v>56</v>
      </c>
      <c r="S71" s="310" t="s">
        <v>56</v>
      </c>
      <c r="T71" s="313" t="s">
        <v>84</v>
      </c>
      <c r="U71" s="297">
        <v>1</v>
      </c>
      <c r="V71" s="297" t="s">
        <v>21</v>
      </c>
      <c r="W71" s="297">
        <v>2</v>
      </c>
      <c r="X71" s="310" t="s">
        <v>56</v>
      </c>
      <c r="Y71" s="297" t="s">
        <v>17</v>
      </c>
      <c r="Z71" s="297">
        <v>2</v>
      </c>
      <c r="AA71" s="310" t="s">
        <v>56</v>
      </c>
      <c r="AB71" s="297" t="s">
        <v>17</v>
      </c>
      <c r="AC71" s="297">
        <v>2</v>
      </c>
      <c r="AD71" s="310" t="s">
        <v>56</v>
      </c>
      <c r="AE71" s="297" t="s">
        <v>17</v>
      </c>
      <c r="AF71" s="297">
        <v>2</v>
      </c>
      <c r="AG71" s="310" t="s">
        <v>56</v>
      </c>
      <c r="AH71" s="310" t="s">
        <v>56</v>
      </c>
      <c r="AI71" s="297">
        <v>1</v>
      </c>
      <c r="AJ71" s="142">
        <f t="shared" si="34"/>
        <v>0</v>
      </c>
      <c r="AK71" s="143">
        <f t="shared" si="35"/>
        <v>6</v>
      </c>
      <c r="AL71" s="143">
        <f t="shared" si="36"/>
        <v>0</v>
      </c>
      <c r="AM71" s="144">
        <f t="shared" si="37"/>
        <v>0</v>
      </c>
      <c r="AN71" s="145">
        <f t="shared" si="40"/>
        <v>6</v>
      </c>
      <c r="AO71" s="149">
        <f t="shared" si="39"/>
        <v>11</v>
      </c>
    </row>
    <row r="72" spans="1:43" ht="37.799999999999997" hidden="1" thickTop="1" thickBot="1">
      <c r="A72" s="49">
        <v>61</v>
      </c>
      <c r="B72" s="231" t="s">
        <v>155</v>
      </c>
      <c r="C72" s="230" t="s">
        <v>393</v>
      </c>
      <c r="D72" s="230">
        <v>197269</v>
      </c>
      <c r="E72" s="230">
        <v>4105</v>
      </c>
      <c r="F72" s="297" t="s">
        <v>17</v>
      </c>
      <c r="G72" s="297">
        <v>2</v>
      </c>
      <c r="H72" s="310" t="s">
        <v>56</v>
      </c>
      <c r="I72" s="297" t="s">
        <v>17</v>
      </c>
      <c r="J72" s="433" t="s">
        <v>27</v>
      </c>
      <c r="K72" s="435" t="s">
        <v>56</v>
      </c>
      <c r="L72" s="435" t="s">
        <v>56</v>
      </c>
      <c r="M72" s="297" t="s">
        <v>17</v>
      </c>
      <c r="N72" s="297">
        <v>2</v>
      </c>
      <c r="O72" s="310" t="s">
        <v>56</v>
      </c>
      <c r="P72" s="297">
        <v>1</v>
      </c>
      <c r="Q72" s="297" t="s">
        <v>21</v>
      </c>
      <c r="R72" s="297">
        <v>2</v>
      </c>
      <c r="S72" s="310" t="s">
        <v>56</v>
      </c>
      <c r="T72" s="313" t="s">
        <v>84</v>
      </c>
      <c r="U72" s="310" t="s">
        <v>56</v>
      </c>
      <c r="V72" s="297">
        <v>1</v>
      </c>
      <c r="W72" s="297" t="s">
        <v>17</v>
      </c>
      <c r="X72" s="297">
        <v>2</v>
      </c>
      <c r="Y72" s="310" t="s">
        <v>56</v>
      </c>
      <c r="Z72" s="310" t="s">
        <v>56</v>
      </c>
      <c r="AA72" s="297">
        <v>1</v>
      </c>
      <c r="AB72" s="297" t="s">
        <v>21</v>
      </c>
      <c r="AC72" s="310" t="s">
        <v>56</v>
      </c>
      <c r="AD72" s="297">
        <v>1</v>
      </c>
      <c r="AE72" s="297">
        <v>2</v>
      </c>
      <c r="AF72" s="297">
        <v>2</v>
      </c>
      <c r="AG72" s="310" t="s">
        <v>56</v>
      </c>
      <c r="AH72" s="310" t="s">
        <v>56</v>
      </c>
      <c r="AI72" s="297">
        <v>1</v>
      </c>
      <c r="AJ72" s="142">
        <f t="shared" si="34"/>
        <v>0</v>
      </c>
      <c r="AK72" s="143">
        <f t="shared" si="35"/>
        <v>6</v>
      </c>
      <c r="AL72" s="143">
        <f t="shared" si="36"/>
        <v>0</v>
      </c>
      <c r="AM72" s="144">
        <f t="shared" si="37"/>
        <v>0</v>
      </c>
      <c r="AN72" s="145">
        <f t="shared" si="40"/>
        <v>6</v>
      </c>
      <c r="AO72" s="149">
        <f t="shared" si="39"/>
        <v>11</v>
      </c>
    </row>
    <row r="73" spans="1:43" ht="37.799999999999997" hidden="1" thickTop="1" thickBot="1">
      <c r="A73" s="49">
        <v>62</v>
      </c>
      <c r="B73" s="231" t="s">
        <v>213</v>
      </c>
      <c r="C73" s="230" t="s">
        <v>259</v>
      </c>
      <c r="D73" s="230">
        <v>113802</v>
      </c>
      <c r="E73" s="230">
        <v>4022</v>
      </c>
      <c r="F73" s="297">
        <v>1</v>
      </c>
      <c r="G73" s="433" t="s">
        <v>27</v>
      </c>
      <c r="H73" s="297">
        <v>2</v>
      </c>
      <c r="I73" s="310" t="s">
        <v>56</v>
      </c>
      <c r="J73" s="297" t="s">
        <v>17</v>
      </c>
      <c r="K73" s="297" t="s">
        <v>27</v>
      </c>
      <c r="L73" s="313" t="s">
        <v>84</v>
      </c>
      <c r="M73" s="435" t="s">
        <v>56</v>
      </c>
      <c r="N73" s="310" t="s">
        <v>56</v>
      </c>
      <c r="O73" s="297" t="s">
        <v>17</v>
      </c>
      <c r="P73" s="297">
        <v>2</v>
      </c>
      <c r="Q73" s="310" t="s">
        <v>56</v>
      </c>
      <c r="R73" s="310" t="s">
        <v>56</v>
      </c>
      <c r="S73" s="297">
        <v>1</v>
      </c>
      <c r="T73" s="297" t="s">
        <v>27</v>
      </c>
      <c r="U73" s="297">
        <v>2</v>
      </c>
      <c r="V73" s="310" t="s">
        <v>56</v>
      </c>
      <c r="W73" s="297">
        <v>1</v>
      </c>
      <c r="X73" s="297">
        <v>2</v>
      </c>
      <c r="Y73" s="297">
        <v>2</v>
      </c>
      <c r="Z73" s="310" t="s">
        <v>56</v>
      </c>
      <c r="AA73" s="310" t="s">
        <v>56</v>
      </c>
      <c r="AB73" s="297" t="s">
        <v>17</v>
      </c>
      <c r="AC73" s="297" t="s">
        <v>17</v>
      </c>
      <c r="AD73" s="310" t="s">
        <v>56</v>
      </c>
      <c r="AE73" s="297">
        <v>1</v>
      </c>
      <c r="AF73" s="310" t="s">
        <v>56</v>
      </c>
      <c r="AG73" s="297">
        <v>2</v>
      </c>
      <c r="AH73" s="310" t="s">
        <v>56</v>
      </c>
      <c r="AI73" s="297" t="s">
        <v>17</v>
      </c>
      <c r="AJ73" s="142">
        <f t="shared" si="34"/>
        <v>0</v>
      </c>
      <c r="AK73" s="143">
        <f t="shared" si="35"/>
        <v>6</v>
      </c>
      <c r="AL73" s="143">
        <f t="shared" si="36"/>
        <v>0</v>
      </c>
      <c r="AM73" s="144">
        <f t="shared" si="37"/>
        <v>0</v>
      </c>
      <c r="AN73" s="145">
        <f t="shared" si="40"/>
        <v>6</v>
      </c>
      <c r="AO73" s="149">
        <f t="shared" si="39"/>
        <v>11</v>
      </c>
    </row>
    <row r="74" spans="1:43" ht="37.799999999999997" hidden="1" thickTop="1" thickBot="1">
      <c r="A74" s="49">
        <v>63</v>
      </c>
      <c r="B74" s="231" t="s">
        <v>149</v>
      </c>
      <c r="C74" s="230" t="s">
        <v>259</v>
      </c>
      <c r="D74" s="230">
        <v>176523</v>
      </c>
      <c r="E74" s="230">
        <v>4098</v>
      </c>
      <c r="F74" s="310" t="s">
        <v>56</v>
      </c>
      <c r="G74" s="297">
        <v>1</v>
      </c>
      <c r="H74" s="297" t="s">
        <v>21</v>
      </c>
      <c r="I74" s="297" t="s">
        <v>30</v>
      </c>
      <c r="J74" s="297">
        <v>2</v>
      </c>
      <c r="K74" s="310" t="s">
        <v>56</v>
      </c>
      <c r="L74" s="310" t="s">
        <v>56</v>
      </c>
      <c r="M74" s="297">
        <v>1</v>
      </c>
      <c r="N74" s="297" t="s">
        <v>21</v>
      </c>
      <c r="O74" s="297">
        <v>2</v>
      </c>
      <c r="P74" s="310" t="s">
        <v>56</v>
      </c>
      <c r="Q74" s="297" t="s">
        <v>17</v>
      </c>
      <c r="R74" s="297" t="s">
        <v>21</v>
      </c>
      <c r="S74" s="297">
        <v>2</v>
      </c>
      <c r="T74" s="310" t="s">
        <v>56</v>
      </c>
      <c r="U74" s="310" t="s">
        <v>56</v>
      </c>
      <c r="V74" s="297" t="s">
        <v>17</v>
      </c>
      <c r="W74" s="297">
        <v>2</v>
      </c>
      <c r="X74" s="310" t="s">
        <v>56</v>
      </c>
      <c r="Y74" s="297">
        <v>1</v>
      </c>
      <c r="Z74" s="297" t="s">
        <v>17</v>
      </c>
      <c r="AA74" s="297">
        <v>2</v>
      </c>
      <c r="AB74" s="310" t="s">
        <v>56</v>
      </c>
      <c r="AC74" s="310" t="s">
        <v>56</v>
      </c>
      <c r="AD74" s="297">
        <v>1</v>
      </c>
      <c r="AE74" s="297" t="s">
        <v>21</v>
      </c>
      <c r="AF74" s="297" t="s">
        <v>27</v>
      </c>
      <c r="AG74" s="297">
        <v>2</v>
      </c>
      <c r="AH74" s="435" t="s">
        <v>56</v>
      </c>
      <c r="AI74" s="435" t="s">
        <v>56</v>
      </c>
      <c r="AJ74" s="142">
        <f t="shared" si="34"/>
        <v>0</v>
      </c>
      <c r="AK74" s="143">
        <f t="shared" si="35"/>
        <v>6</v>
      </c>
      <c r="AL74" s="143">
        <f t="shared" si="36"/>
        <v>0</v>
      </c>
      <c r="AM74" s="144">
        <f t="shared" si="37"/>
        <v>0</v>
      </c>
      <c r="AN74" s="145">
        <f t="shared" ref="AN74" si="41">SUM(AJ74:AM74)</f>
        <v>6</v>
      </c>
      <c r="AO74" s="149">
        <f t="shared" si="39"/>
        <v>11</v>
      </c>
    </row>
    <row r="75" spans="1:43" ht="37.799999999999997" hidden="1" thickTop="1" thickBot="1">
      <c r="A75" s="49">
        <v>65</v>
      </c>
      <c r="B75" s="231" t="s">
        <v>439</v>
      </c>
      <c r="C75" s="230" t="s">
        <v>259</v>
      </c>
      <c r="D75" s="230">
        <v>215538</v>
      </c>
      <c r="E75" s="230"/>
      <c r="F75" s="297">
        <v>2</v>
      </c>
      <c r="G75" s="310" t="s">
        <v>56</v>
      </c>
      <c r="H75" s="297" t="s">
        <v>17</v>
      </c>
      <c r="I75" s="297" t="s">
        <v>17</v>
      </c>
      <c r="J75" s="297" t="s">
        <v>21</v>
      </c>
      <c r="K75" s="297">
        <v>2</v>
      </c>
      <c r="L75" s="310" t="s">
        <v>56</v>
      </c>
      <c r="M75" s="297">
        <v>1</v>
      </c>
      <c r="N75" s="297" t="s">
        <v>21</v>
      </c>
      <c r="O75" s="297">
        <v>2</v>
      </c>
      <c r="P75" s="310" t="s">
        <v>56</v>
      </c>
      <c r="Q75" s="297" t="s">
        <v>17</v>
      </c>
      <c r="R75" s="297">
        <v>2</v>
      </c>
      <c r="S75" s="310" t="s">
        <v>56</v>
      </c>
      <c r="T75" s="297">
        <v>1</v>
      </c>
      <c r="U75" s="297" t="s">
        <v>21</v>
      </c>
      <c r="V75" s="297">
        <v>2</v>
      </c>
      <c r="W75" s="310" t="s">
        <v>56</v>
      </c>
      <c r="X75" s="297" t="s">
        <v>17</v>
      </c>
      <c r="Y75" s="297" t="s">
        <v>27</v>
      </c>
      <c r="Z75" s="310" t="s">
        <v>56</v>
      </c>
      <c r="AA75" s="310" t="s">
        <v>56</v>
      </c>
      <c r="AB75" s="297">
        <v>2</v>
      </c>
      <c r="AC75" s="297">
        <v>2</v>
      </c>
      <c r="AD75" s="310" t="s">
        <v>56</v>
      </c>
      <c r="AE75" s="297">
        <v>1</v>
      </c>
      <c r="AF75" s="297" t="s">
        <v>17</v>
      </c>
      <c r="AG75" s="310" t="s">
        <v>56</v>
      </c>
      <c r="AH75" s="310" t="s">
        <v>56</v>
      </c>
      <c r="AI75" s="297">
        <v>1</v>
      </c>
      <c r="AJ75" s="142">
        <f t="shared" si="34"/>
        <v>0</v>
      </c>
      <c r="AK75" s="143">
        <f t="shared" si="35"/>
        <v>7</v>
      </c>
      <c r="AL75" s="143">
        <f t="shared" si="36"/>
        <v>0</v>
      </c>
      <c r="AM75" s="144">
        <f t="shared" si="37"/>
        <v>0</v>
      </c>
      <c r="AN75" s="145">
        <f t="shared" ref="AN75:AN77" si="42">SUM(AJ75:AM75)</f>
        <v>7</v>
      </c>
      <c r="AO75" s="149">
        <f t="shared" si="39"/>
        <v>10</v>
      </c>
    </row>
    <row r="76" spans="1:43" ht="37.799999999999997" hidden="1" thickTop="1" thickBot="1">
      <c r="A76" s="50">
        <v>66</v>
      </c>
      <c r="B76" s="231" t="s">
        <v>440</v>
      </c>
      <c r="C76" s="230" t="s">
        <v>259</v>
      </c>
      <c r="D76" s="230">
        <v>215539</v>
      </c>
      <c r="E76" s="230"/>
      <c r="F76" s="297">
        <v>1</v>
      </c>
      <c r="G76" s="433" t="s">
        <v>17</v>
      </c>
      <c r="H76" s="297">
        <v>2</v>
      </c>
      <c r="I76" s="310" t="s">
        <v>56</v>
      </c>
      <c r="J76" s="297">
        <v>1</v>
      </c>
      <c r="K76" s="297" t="s">
        <v>17</v>
      </c>
      <c r="L76" s="297">
        <v>2</v>
      </c>
      <c r="M76" s="310" t="s">
        <v>56</v>
      </c>
      <c r="N76" s="297" t="s">
        <v>17</v>
      </c>
      <c r="O76" s="297" t="s">
        <v>21</v>
      </c>
      <c r="P76" s="310" t="s">
        <v>56</v>
      </c>
      <c r="Q76" s="297">
        <v>1</v>
      </c>
      <c r="R76" s="433" t="s">
        <v>24</v>
      </c>
      <c r="S76" s="297">
        <v>2</v>
      </c>
      <c r="T76" s="310" t="s">
        <v>56</v>
      </c>
      <c r="U76" s="310" t="s">
        <v>56</v>
      </c>
      <c r="V76" s="297">
        <v>1</v>
      </c>
      <c r="W76" s="297" t="s">
        <v>17</v>
      </c>
      <c r="X76" s="297">
        <v>2</v>
      </c>
      <c r="Y76" s="310" t="s">
        <v>56</v>
      </c>
      <c r="Z76" s="297">
        <v>1</v>
      </c>
      <c r="AA76" s="297" t="s">
        <v>21</v>
      </c>
      <c r="AB76" s="297">
        <v>2</v>
      </c>
      <c r="AC76" s="310" t="s">
        <v>56</v>
      </c>
      <c r="AD76" s="310" t="s">
        <v>56</v>
      </c>
      <c r="AE76" s="297">
        <v>1</v>
      </c>
      <c r="AF76" s="297" t="s">
        <v>17</v>
      </c>
      <c r="AG76" s="297">
        <v>2</v>
      </c>
      <c r="AH76" s="310" t="s">
        <v>56</v>
      </c>
      <c r="AI76" s="310" t="s">
        <v>56</v>
      </c>
      <c r="AJ76" s="142">
        <f t="shared" si="34"/>
        <v>0</v>
      </c>
      <c r="AK76" s="143">
        <f t="shared" si="35"/>
        <v>6</v>
      </c>
      <c r="AL76" s="143">
        <f t="shared" si="36"/>
        <v>0</v>
      </c>
      <c r="AM76" s="144">
        <f t="shared" si="37"/>
        <v>0</v>
      </c>
      <c r="AN76" s="145">
        <f t="shared" si="42"/>
        <v>6</v>
      </c>
      <c r="AO76" s="149">
        <f t="shared" si="39"/>
        <v>10</v>
      </c>
    </row>
    <row r="77" spans="1:43" ht="37.799999999999997" hidden="1" thickTop="1" thickBot="1">
      <c r="A77" s="49">
        <v>67</v>
      </c>
      <c r="B77" s="231" t="s">
        <v>442</v>
      </c>
      <c r="C77" s="230" t="s">
        <v>393</v>
      </c>
      <c r="D77" s="230">
        <v>215543</v>
      </c>
      <c r="E77" s="230"/>
      <c r="F77" s="297">
        <v>2</v>
      </c>
      <c r="G77" s="310" t="s">
        <v>56</v>
      </c>
      <c r="H77" s="297">
        <v>1</v>
      </c>
      <c r="I77" s="297" t="s">
        <v>21</v>
      </c>
      <c r="J77" s="433" t="s">
        <v>30</v>
      </c>
      <c r="K77" s="310" t="s">
        <v>56</v>
      </c>
      <c r="L77" s="297">
        <v>1</v>
      </c>
      <c r="M77" s="310" t="s">
        <v>56</v>
      </c>
      <c r="N77" s="310" t="s">
        <v>56</v>
      </c>
      <c r="O77" s="297" t="s">
        <v>17</v>
      </c>
      <c r="P77" s="297">
        <v>2</v>
      </c>
      <c r="Q77" s="310" t="s">
        <v>56</v>
      </c>
      <c r="R77" s="297">
        <v>1</v>
      </c>
      <c r="S77" s="297">
        <v>2</v>
      </c>
      <c r="T77" s="310" t="s">
        <v>56</v>
      </c>
      <c r="U77" s="297" t="s">
        <v>17</v>
      </c>
      <c r="V77" s="297" t="s">
        <v>27</v>
      </c>
      <c r="W77" s="297" t="s">
        <v>27</v>
      </c>
      <c r="X77" s="310" t="s">
        <v>56</v>
      </c>
      <c r="Y77" s="310" t="s">
        <v>56</v>
      </c>
      <c r="Z77" s="297" t="s">
        <v>17</v>
      </c>
      <c r="AA77" s="297">
        <v>2</v>
      </c>
      <c r="AB77" s="310" t="s">
        <v>56</v>
      </c>
      <c r="AC77" s="310" t="s">
        <v>56</v>
      </c>
      <c r="AD77" s="297" t="s">
        <v>21</v>
      </c>
      <c r="AE77" s="297">
        <v>2</v>
      </c>
      <c r="AF77" s="310" t="s">
        <v>56</v>
      </c>
      <c r="AG77" s="310" t="s">
        <v>56</v>
      </c>
      <c r="AH77" s="297">
        <v>1</v>
      </c>
      <c r="AI77" s="297" t="s">
        <v>27</v>
      </c>
      <c r="AJ77" s="142">
        <f t="shared" si="34"/>
        <v>0</v>
      </c>
      <c r="AK77" s="143">
        <f t="shared" si="35"/>
        <v>5</v>
      </c>
      <c r="AL77" s="143">
        <f t="shared" si="36"/>
        <v>0</v>
      </c>
      <c r="AM77" s="144">
        <f t="shared" si="37"/>
        <v>0</v>
      </c>
      <c r="AN77" s="145">
        <f t="shared" si="42"/>
        <v>5</v>
      </c>
      <c r="AO77" s="149">
        <f t="shared" si="39"/>
        <v>12</v>
      </c>
    </row>
    <row r="78" spans="1:43" ht="37.799999999999997" hidden="1" thickTop="1" thickBot="1">
      <c r="A78" s="49">
        <v>69</v>
      </c>
      <c r="B78" s="231" t="s">
        <v>443</v>
      </c>
      <c r="C78" s="230" t="s">
        <v>393</v>
      </c>
      <c r="D78" s="230">
        <v>215544</v>
      </c>
      <c r="E78" s="230"/>
      <c r="F78" s="297">
        <v>1</v>
      </c>
      <c r="G78" s="297" t="s">
        <v>27</v>
      </c>
      <c r="H78" s="297">
        <v>2</v>
      </c>
      <c r="I78" s="310" t="s">
        <v>56</v>
      </c>
      <c r="J78" s="297">
        <v>1</v>
      </c>
      <c r="K78" s="297" t="s">
        <v>17</v>
      </c>
      <c r="L78" s="297">
        <v>2</v>
      </c>
      <c r="M78" s="297">
        <v>2</v>
      </c>
      <c r="N78" s="310" t="s">
        <v>56</v>
      </c>
      <c r="O78" s="310" t="s">
        <v>56</v>
      </c>
      <c r="P78" s="297">
        <v>1</v>
      </c>
      <c r="Q78" s="297" t="s">
        <v>27</v>
      </c>
      <c r="R78" s="297" t="s">
        <v>27</v>
      </c>
      <c r="S78" s="310" t="s">
        <v>56</v>
      </c>
      <c r="T78" s="310" t="s">
        <v>56</v>
      </c>
      <c r="U78" s="297" t="s">
        <v>17</v>
      </c>
      <c r="V78" s="297">
        <v>2</v>
      </c>
      <c r="W78" s="310" t="s">
        <v>56</v>
      </c>
      <c r="X78" s="297" t="s">
        <v>17</v>
      </c>
      <c r="Y78" s="297">
        <v>2</v>
      </c>
      <c r="Z78" s="310" t="s">
        <v>56</v>
      </c>
      <c r="AA78" s="310" t="s">
        <v>56</v>
      </c>
      <c r="AB78" s="297">
        <v>1</v>
      </c>
      <c r="AC78" s="297">
        <v>1</v>
      </c>
      <c r="AD78" s="297" t="s">
        <v>27</v>
      </c>
      <c r="AE78" s="297">
        <v>2</v>
      </c>
      <c r="AF78" s="297">
        <v>2</v>
      </c>
      <c r="AG78" s="310" t="s">
        <v>56</v>
      </c>
      <c r="AH78" s="310" t="s">
        <v>56</v>
      </c>
      <c r="AI78" s="297" t="s">
        <v>17</v>
      </c>
      <c r="AJ78" s="142">
        <f t="shared" si="34"/>
        <v>0</v>
      </c>
      <c r="AK78" s="143">
        <f t="shared" si="35"/>
        <v>7</v>
      </c>
      <c r="AL78" s="143">
        <f t="shared" si="36"/>
        <v>0</v>
      </c>
      <c r="AM78" s="144">
        <f t="shared" si="37"/>
        <v>0</v>
      </c>
      <c r="AN78" s="145">
        <f t="shared" ref="AN78" si="43">SUM(AJ78:AM78)</f>
        <v>7</v>
      </c>
      <c r="AO78" s="149">
        <f t="shared" si="39"/>
        <v>10</v>
      </c>
    </row>
    <row r="79" spans="1:43" ht="37.799999999999997" hidden="1" thickTop="1" thickBot="1">
      <c r="A79" s="50">
        <v>70</v>
      </c>
      <c r="B79" s="231" t="s">
        <v>448</v>
      </c>
      <c r="C79" s="230" t="s">
        <v>393</v>
      </c>
      <c r="D79" s="445">
        <v>216043</v>
      </c>
      <c r="E79" s="230"/>
      <c r="F79" s="297" t="s">
        <v>27</v>
      </c>
      <c r="G79" s="297">
        <v>2</v>
      </c>
      <c r="H79" s="310" t="s">
        <v>56</v>
      </c>
      <c r="I79" s="297">
        <v>1</v>
      </c>
      <c r="J79" s="297" t="s">
        <v>27</v>
      </c>
      <c r="K79" s="297">
        <v>2</v>
      </c>
      <c r="L79" s="310" t="s">
        <v>56</v>
      </c>
      <c r="M79" s="310" t="s">
        <v>56</v>
      </c>
      <c r="N79" s="310" t="s">
        <v>56</v>
      </c>
      <c r="O79" s="297">
        <v>1</v>
      </c>
      <c r="P79" s="297" t="s">
        <v>21</v>
      </c>
      <c r="Q79" s="297">
        <v>2</v>
      </c>
      <c r="R79" s="310" t="s">
        <v>56</v>
      </c>
      <c r="S79" s="310" t="s">
        <v>56</v>
      </c>
      <c r="T79" s="297">
        <v>1</v>
      </c>
      <c r="U79" s="297" t="s">
        <v>27</v>
      </c>
      <c r="V79" s="297">
        <v>2</v>
      </c>
      <c r="W79" s="310" t="s">
        <v>56</v>
      </c>
      <c r="X79" s="310" t="s">
        <v>56</v>
      </c>
      <c r="Y79" s="297">
        <v>1</v>
      </c>
      <c r="Z79" s="297">
        <v>2</v>
      </c>
      <c r="AA79" s="310" t="s">
        <v>56</v>
      </c>
      <c r="AB79" s="297">
        <v>1</v>
      </c>
      <c r="AC79" s="297" t="s">
        <v>17</v>
      </c>
      <c r="AD79" s="297">
        <v>2</v>
      </c>
      <c r="AE79" s="310" t="s">
        <v>56</v>
      </c>
      <c r="AF79" s="297" t="s">
        <v>17</v>
      </c>
      <c r="AG79" s="310" t="s">
        <v>56</v>
      </c>
      <c r="AH79" s="297" t="s">
        <v>17</v>
      </c>
      <c r="AI79" s="310" t="s">
        <v>56</v>
      </c>
      <c r="AJ79" s="142">
        <f t="shared" si="34"/>
        <v>0</v>
      </c>
      <c r="AK79" s="143">
        <f t="shared" si="35"/>
        <v>6</v>
      </c>
      <c r="AL79" s="143">
        <f t="shared" si="36"/>
        <v>0</v>
      </c>
      <c r="AM79" s="144">
        <f t="shared" si="37"/>
        <v>0</v>
      </c>
      <c r="AN79" s="145">
        <f t="shared" ref="AN79:AN83" si="44">SUM(AJ79:AM79)</f>
        <v>6</v>
      </c>
      <c r="AO79" s="149">
        <f t="shared" si="39"/>
        <v>12</v>
      </c>
    </row>
    <row r="80" spans="1:43" ht="37.799999999999997" hidden="1" thickTop="1" thickBot="1">
      <c r="A80" s="49">
        <v>71</v>
      </c>
      <c r="B80" s="231" t="s">
        <v>452</v>
      </c>
      <c r="C80" s="230" t="s">
        <v>393</v>
      </c>
      <c r="D80" s="445">
        <v>216044</v>
      </c>
      <c r="E80" s="230"/>
      <c r="F80" s="310" t="s">
        <v>56</v>
      </c>
      <c r="G80" s="310" t="s">
        <v>56</v>
      </c>
      <c r="H80" s="297">
        <v>1</v>
      </c>
      <c r="I80" s="297">
        <v>1</v>
      </c>
      <c r="J80" s="297" t="s">
        <v>17</v>
      </c>
      <c r="K80" s="297">
        <v>2</v>
      </c>
      <c r="L80" s="297">
        <v>2</v>
      </c>
      <c r="M80" s="310" t="s">
        <v>56</v>
      </c>
      <c r="N80" s="297" t="s">
        <v>17</v>
      </c>
      <c r="O80" s="297">
        <v>2</v>
      </c>
      <c r="P80" s="310" t="s">
        <v>56</v>
      </c>
      <c r="Q80" s="310" t="s">
        <v>56</v>
      </c>
      <c r="R80" s="297" t="s">
        <v>17</v>
      </c>
      <c r="S80" s="297" t="s">
        <v>17</v>
      </c>
      <c r="T80" s="297">
        <v>2</v>
      </c>
      <c r="U80" s="310" t="s">
        <v>56</v>
      </c>
      <c r="V80" s="297">
        <v>1</v>
      </c>
      <c r="W80" s="297" t="s">
        <v>17</v>
      </c>
      <c r="X80" s="433" t="s">
        <v>27</v>
      </c>
      <c r="Y80" s="310" t="s">
        <v>56</v>
      </c>
      <c r="Z80" s="310" t="s">
        <v>56</v>
      </c>
      <c r="AA80" s="297">
        <v>1</v>
      </c>
      <c r="AB80" s="297">
        <v>2</v>
      </c>
      <c r="AC80" s="310" t="s">
        <v>56</v>
      </c>
      <c r="AD80" s="297">
        <v>1</v>
      </c>
      <c r="AE80" s="297" t="s">
        <v>21</v>
      </c>
      <c r="AF80" s="297">
        <v>2</v>
      </c>
      <c r="AG80" s="310" t="s">
        <v>56</v>
      </c>
      <c r="AH80" s="310" t="s">
        <v>56</v>
      </c>
      <c r="AI80" s="297" t="s">
        <v>17</v>
      </c>
      <c r="AJ80" s="142">
        <f t="shared" si="34"/>
        <v>0</v>
      </c>
      <c r="AK80" s="143">
        <f t="shared" si="35"/>
        <v>6</v>
      </c>
      <c r="AL80" s="143">
        <f t="shared" si="36"/>
        <v>0</v>
      </c>
      <c r="AM80" s="144">
        <f t="shared" si="37"/>
        <v>0</v>
      </c>
      <c r="AN80" s="145">
        <f t="shared" si="44"/>
        <v>6</v>
      </c>
      <c r="AO80" s="149">
        <f t="shared" si="39"/>
        <v>11</v>
      </c>
    </row>
    <row r="81" spans="1:41" ht="37.799999999999997" hidden="1" thickTop="1" thickBot="1">
      <c r="A81" s="49">
        <v>72</v>
      </c>
      <c r="B81" s="231" t="s">
        <v>449</v>
      </c>
      <c r="C81" s="230" t="s">
        <v>393</v>
      </c>
      <c r="D81" s="445">
        <v>216042</v>
      </c>
      <c r="E81" s="230"/>
      <c r="F81" s="310" t="s">
        <v>56</v>
      </c>
      <c r="G81" s="297" t="s">
        <v>17</v>
      </c>
      <c r="H81" s="297" t="s">
        <v>27</v>
      </c>
      <c r="I81" s="297">
        <v>2</v>
      </c>
      <c r="J81" s="310" t="s">
        <v>56</v>
      </c>
      <c r="K81" s="297">
        <v>1</v>
      </c>
      <c r="L81" s="297" t="s">
        <v>21</v>
      </c>
      <c r="M81" s="310" t="s">
        <v>56</v>
      </c>
      <c r="N81" s="310" t="s">
        <v>56</v>
      </c>
      <c r="O81" s="297">
        <v>1</v>
      </c>
      <c r="P81" s="297" t="s">
        <v>17</v>
      </c>
      <c r="Q81" s="297" t="s">
        <v>21</v>
      </c>
      <c r="R81" s="297">
        <v>2</v>
      </c>
      <c r="S81" s="310" t="s">
        <v>56</v>
      </c>
      <c r="T81" s="310" t="s">
        <v>56</v>
      </c>
      <c r="U81" s="297">
        <v>1</v>
      </c>
      <c r="V81" s="297" t="s">
        <v>17</v>
      </c>
      <c r="W81" s="297">
        <v>2</v>
      </c>
      <c r="X81" s="310" t="s">
        <v>56</v>
      </c>
      <c r="Y81" s="297">
        <v>1</v>
      </c>
      <c r="Z81" s="297" t="s">
        <v>21</v>
      </c>
      <c r="AA81" s="310" t="s">
        <v>56</v>
      </c>
      <c r="AB81" s="310" t="s">
        <v>56</v>
      </c>
      <c r="AC81" s="297">
        <v>2</v>
      </c>
      <c r="AD81" s="297">
        <v>2</v>
      </c>
      <c r="AE81" s="310" t="s">
        <v>56</v>
      </c>
      <c r="AF81" s="310" t="s">
        <v>56</v>
      </c>
      <c r="AG81" s="297">
        <v>1</v>
      </c>
      <c r="AH81" s="297" t="s">
        <v>21</v>
      </c>
      <c r="AI81" s="297">
        <v>2</v>
      </c>
      <c r="AJ81" s="142">
        <f t="shared" si="34"/>
        <v>0</v>
      </c>
      <c r="AK81" s="143">
        <f t="shared" si="35"/>
        <v>6</v>
      </c>
      <c r="AL81" s="143">
        <f t="shared" si="36"/>
        <v>0</v>
      </c>
      <c r="AM81" s="144">
        <f t="shared" si="37"/>
        <v>0</v>
      </c>
      <c r="AN81" s="145">
        <f t="shared" si="44"/>
        <v>6</v>
      </c>
      <c r="AO81" s="149">
        <f t="shared" si="39"/>
        <v>11</v>
      </c>
    </row>
    <row r="82" spans="1:41" ht="37.799999999999997" hidden="1" thickTop="1" thickBot="1">
      <c r="A82" s="49">
        <v>73</v>
      </c>
      <c r="B82" s="231" t="s">
        <v>450</v>
      </c>
      <c r="C82" s="230" t="s">
        <v>393</v>
      </c>
      <c r="D82" s="445">
        <v>216041</v>
      </c>
      <c r="E82" s="230"/>
      <c r="F82" s="297">
        <v>2</v>
      </c>
      <c r="G82" s="310" t="s">
        <v>56</v>
      </c>
      <c r="H82" s="297">
        <v>1</v>
      </c>
      <c r="I82" s="297" t="s">
        <v>21</v>
      </c>
      <c r="J82" s="297">
        <v>2</v>
      </c>
      <c r="K82" s="310" t="s">
        <v>56</v>
      </c>
      <c r="L82" s="297">
        <v>1</v>
      </c>
      <c r="M82" s="297">
        <v>2</v>
      </c>
      <c r="N82" s="310" t="s">
        <v>56</v>
      </c>
      <c r="O82" s="310" t="s">
        <v>56</v>
      </c>
      <c r="P82" s="297" t="s">
        <v>17</v>
      </c>
      <c r="Q82" s="297" t="s">
        <v>21</v>
      </c>
      <c r="R82" s="297">
        <v>2</v>
      </c>
      <c r="S82" s="310" t="s">
        <v>56</v>
      </c>
      <c r="T82" s="297" t="s">
        <v>17</v>
      </c>
      <c r="U82" s="297">
        <v>2</v>
      </c>
      <c r="V82" s="310" t="s">
        <v>56</v>
      </c>
      <c r="W82" s="310" t="s">
        <v>56</v>
      </c>
      <c r="X82" s="297">
        <v>1</v>
      </c>
      <c r="Y82" s="297" t="s">
        <v>17</v>
      </c>
      <c r="Z82" s="297">
        <v>2</v>
      </c>
      <c r="AA82" s="310" t="s">
        <v>56</v>
      </c>
      <c r="AB82" s="310" t="s">
        <v>56</v>
      </c>
      <c r="AC82" s="297">
        <v>1</v>
      </c>
      <c r="AD82" s="297" t="s">
        <v>17</v>
      </c>
      <c r="AE82" s="297" t="s">
        <v>21</v>
      </c>
      <c r="AF82" s="297">
        <v>2</v>
      </c>
      <c r="AG82" s="310" t="s">
        <v>56</v>
      </c>
      <c r="AH82" s="310" t="s">
        <v>56</v>
      </c>
      <c r="AI82" s="433">
        <v>1</v>
      </c>
      <c r="AJ82" s="142">
        <f t="shared" si="34"/>
        <v>0</v>
      </c>
      <c r="AK82" s="143">
        <f t="shared" si="35"/>
        <v>7</v>
      </c>
      <c r="AL82" s="143">
        <f t="shared" si="36"/>
        <v>0</v>
      </c>
      <c r="AM82" s="144">
        <f t="shared" si="37"/>
        <v>0</v>
      </c>
      <c r="AN82" s="145">
        <f t="shared" si="44"/>
        <v>7</v>
      </c>
      <c r="AO82" s="149">
        <f t="shared" si="39"/>
        <v>11</v>
      </c>
    </row>
    <row r="83" spans="1:41" ht="37.799999999999997" hidden="1" thickTop="1" thickBot="1">
      <c r="A83" s="50">
        <v>74</v>
      </c>
      <c r="B83" s="231" t="s">
        <v>445</v>
      </c>
      <c r="C83" s="230" t="s">
        <v>393</v>
      </c>
      <c r="D83" s="445">
        <v>216065</v>
      </c>
      <c r="E83" s="230"/>
      <c r="F83" s="310" t="s">
        <v>56</v>
      </c>
      <c r="G83" s="297">
        <v>1</v>
      </c>
      <c r="H83" s="297" t="s">
        <v>17</v>
      </c>
      <c r="I83" s="297" t="s">
        <v>30</v>
      </c>
      <c r="J83" s="297">
        <v>2</v>
      </c>
      <c r="K83" s="310" t="s">
        <v>56</v>
      </c>
      <c r="L83" s="310" t="s">
        <v>56</v>
      </c>
      <c r="M83" s="297" t="s">
        <v>17</v>
      </c>
      <c r="N83" s="297">
        <v>2</v>
      </c>
      <c r="O83" s="310" t="s">
        <v>56</v>
      </c>
      <c r="P83" s="310" t="s">
        <v>56</v>
      </c>
      <c r="Q83" s="297">
        <v>1</v>
      </c>
      <c r="R83" s="297" t="s">
        <v>27</v>
      </c>
      <c r="S83" s="310" t="s">
        <v>56</v>
      </c>
      <c r="T83" s="310" t="s">
        <v>56</v>
      </c>
      <c r="U83" s="297">
        <v>1</v>
      </c>
      <c r="V83" s="297" t="s">
        <v>21</v>
      </c>
      <c r="W83" s="297">
        <v>2</v>
      </c>
      <c r="X83" s="310" t="s">
        <v>56</v>
      </c>
      <c r="Y83" s="310" t="s">
        <v>56</v>
      </c>
      <c r="Z83" s="297">
        <v>1</v>
      </c>
      <c r="AA83" s="297" t="s">
        <v>21</v>
      </c>
      <c r="AB83" s="297">
        <v>2</v>
      </c>
      <c r="AC83" s="310" t="s">
        <v>56</v>
      </c>
      <c r="AD83" s="297" t="s">
        <v>21</v>
      </c>
      <c r="AE83" s="297">
        <v>2</v>
      </c>
      <c r="AF83" s="310" t="s">
        <v>56</v>
      </c>
      <c r="AG83" s="297" t="s">
        <v>17</v>
      </c>
      <c r="AH83" s="297" t="s">
        <v>27</v>
      </c>
      <c r="AI83" s="310" t="s">
        <v>56</v>
      </c>
      <c r="AJ83" s="142">
        <f t="shared" si="34"/>
        <v>0</v>
      </c>
      <c r="AK83" s="143">
        <f t="shared" si="35"/>
        <v>5</v>
      </c>
      <c r="AL83" s="143">
        <f t="shared" si="36"/>
        <v>0</v>
      </c>
      <c r="AM83" s="144">
        <f t="shared" si="37"/>
        <v>0</v>
      </c>
      <c r="AN83" s="145">
        <f t="shared" si="44"/>
        <v>5</v>
      </c>
      <c r="AO83" s="149">
        <f t="shared" si="39"/>
        <v>12</v>
      </c>
    </row>
    <row r="84" spans="1:41" ht="37.799999999999997" hidden="1" thickTop="1" thickBot="1">
      <c r="A84" s="49">
        <v>75</v>
      </c>
      <c r="B84" s="231" t="s">
        <v>446</v>
      </c>
      <c r="C84" s="230" t="s">
        <v>393</v>
      </c>
      <c r="D84" s="445">
        <v>216040</v>
      </c>
      <c r="E84" s="230"/>
      <c r="F84" s="310" t="s">
        <v>56</v>
      </c>
      <c r="G84" s="297">
        <v>1</v>
      </c>
      <c r="H84" s="297" t="s">
        <v>17</v>
      </c>
      <c r="I84" s="297" t="s">
        <v>30</v>
      </c>
      <c r="J84" s="297">
        <v>2</v>
      </c>
      <c r="K84" s="310" t="s">
        <v>56</v>
      </c>
      <c r="L84" s="310" t="s">
        <v>56</v>
      </c>
      <c r="M84" s="297" t="s">
        <v>17</v>
      </c>
      <c r="N84" s="297">
        <v>2</v>
      </c>
      <c r="O84" s="297">
        <v>2</v>
      </c>
      <c r="P84" s="310" t="s">
        <v>56</v>
      </c>
      <c r="Q84" s="310" t="s">
        <v>56</v>
      </c>
      <c r="R84" s="297" t="s">
        <v>17</v>
      </c>
      <c r="S84" s="297">
        <v>2</v>
      </c>
      <c r="T84" s="310" t="s">
        <v>56</v>
      </c>
      <c r="U84" s="297" t="s">
        <v>17</v>
      </c>
      <c r="V84" s="433" t="s">
        <v>27</v>
      </c>
      <c r="W84" s="297" t="s">
        <v>27</v>
      </c>
      <c r="X84" s="310" t="s">
        <v>56</v>
      </c>
      <c r="Y84" s="297" t="s">
        <v>21</v>
      </c>
      <c r="Z84" s="310" t="s">
        <v>56</v>
      </c>
      <c r="AA84" s="297">
        <v>2</v>
      </c>
      <c r="AB84" s="310" t="s">
        <v>56</v>
      </c>
      <c r="AC84" s="297" t="s">
        <v>27</v>
      </c>
      <c r="AD84" s="297">
        <v>2</v>
      </c>
      <c r="AE84" s="310" t="s">
        <v>56</v>
      </c>
      <c r="AF84" s="310" t="s">
        <v>56</v>
      </c>
      <c r="AG84" s="297">
        <v>1</v>
      </c>
      <c r="AH84" s="297" t="s">
        <v>17</v>
      </c>
      <c r="AI84" s="297">
        <v>2</v>
      </c>
      <c r="AJ84" s="142">
        <f t="shared" si="34"/>
        <v>0</v>
      </c>
      <c r="AK84" s="143">
        <f t="shared" si="35"/>
        <v>7</v>
      </c>
      <c r="AL84" s="143">
        <f t="shared" si="36"/>
        <v>0</v>
      </c>
      <c r="AM84" s="144">
        <f t="shared" si="37"/>
        <v>0</v>
      </c>
      <c r="AN84" s="145">
        <f t="shared" ref="AN84" si="45">SUM(AJ84:AM84)</f>
        <v>7</v>
      </c>
      <c r="AO84" s="149">
        <f t="shared" si="39"/>
        <v>11</v>
      </c>
    </row>
    <row r="85" spans="1:41" ht="37.799999999999997" hidden="1" thickTop="1" thickBot="1">
      <c r="A85" s="49">
        <v>76</v>
      </c>
      <c r="B85" s="234" t="s">
        <v>158</v>
      </c>
      <c r="C85" s="291" t="s">
        <v>259</v>
      </c>
      <c r="D85" s="291">
        <v>203577</v>
      </c>
      <c r="E85" s="311">
        <v>4004</v>
      </c>
      <c r="F85" s="310" t="s">
        <v>56</v>
      </c>
      <c r="G85" s="311">
        <v>3</v>
      </c>
      <c r="H85" s="310" t="s">
        <v>56</v>
      </c>
      <c r="I85" s="311" t="s">
        <v>24</v>
      </c>
      <c r="J85" s="311" t="s">
        <v>27</v>
      </c>
      <c r="K85" s="310" t="s">
        <v>56</v>
      </c>
      <c r="L85" s="311">
        <v>3</v>
      </c>
      <c r="M85" s="311">
        <v>3</v>
      </c>
      <c r="N85" s="310" t="s">
        <v>56</v>
      </c>
      <c r="O85" s="310" t="s">
        <v>56</v>
      </c>
      <c r="P85" s="311" t="s">
        <v>17</v>
      </c>
      <c r="Q85" s="311" t="s">
        <v>24</v>
      </c>
      <c r="R85" s="286">
        <v>3</v>
      </c>
      <c r="S85" s="310" t="s">
        <v>56</v>
      </c>
      <c r="T85" s="311">
        <v>2</v>
      </c>
      <c r="U85" s="311">
        <v>3</v>
      </c>
      <c r="V85" s="310" t="s">
        <v>56</v>
      </c>
      <c r="W85" s="311" t="s">
        <v>21</v>
      </c>
      <c r="X85" s="311" t="s">
        <v>21</v>
      </c>
      <c r="Y85" s="311">
        <v>2</v>
      </c>
      <c r="Z85" s="310" t="s">
        <v>56</v>
      </c>
      <c r="AA85" s="310" t="s">
        <v>56</v>
      </c>
      <c r="AB85" s="311" t="s">
        <v>17</v>
      </c>
      <c r="AC85" s="311">
        <v>3</v>
      </c>
      <c r="AD85" s="310" t="s">
        <v>56</v>
      </c>
      <c r="AE85" s="311" t="s">
        <v>21</v>
      </c>
      <c r="AF85" s="311" t="s">
        <v>21</v>
      </c>
      <c r="AG85" s="310" t="s">
        <v>56</v>
      </c>
      <c r="AH85" s="311" t="s">
        <v>17</v>
      </c>
      <c r="AI85" s="311">
        <v>3</v>
      </c>
      <c r="AJ85" s="142">
        <f t="shared" ref="AJ85:AJ109" si="46">COUNTIF(F85:AI85,"1F")</f>
        <v>0</v>
      </c>
      <c r="AK85" s="143">
        <f t="shared" ref="AK85:AK109" si="47">COUNTIF(F85:AI85,"2")</f>
        <v>2</v>
      </c>
      <c r="AL85" s="143">
        <f t="shared" ref="AL85" si="48">COUNTIF(G85:AJ85,"2B")</f>
        <v>0</v>
      </c>
      <c r="AM85" s="144">
        <f t="shared" ref="AM85:AM109" si="49">COUNTIF(F85:AI85,"3")</f>
        <v>7</v>
      </c>
      <c r="AN85" s="145">
        <f t="shared" ref="AN85:AN89" si="50">SUM(AJ85:AM85)</f>
        <v>9</v>
      </c>
      <c r="AO85" s="149">
        <f t="shared" ref="AO85:AO109" si="51">COUNTIF(F85:AI85,"L")</f>
        <v>11</v>
      </c>
    </row>
    <row r="86" spans="1:41" ht="36.6" hidden="1" thickTop="1" thickBot="1">
      <c r="A86" s="50">
        <v>77</v>
      </c>
      <c r="B86" s="320" t="s">
        <v>136</v>
      </c>
      <c r="C86" s="291" t="s">
        <v>259</v>
      </c>
      <c r="D86" s="291">
        <v>113799</v>
      </c>
      <c r="E86" s="311">
        <v>4055</v>
      </c>
      <c r="F86" s="311">
        <v>3</v>
      </c>
      <c r="G86" s="310" t="s">
        <v>56</v>
      </c>
      <c r="H86" s="310" t="s">
        <v>56</v>
      </c>
      <c r="I86" s="311">
        <v>1</v>
      </c>
      <c r="J86" s="311" t="s">
        <v>24</v>
      </c>
      <c r="K86" s="311">
        <v>2</v>
      </c>
      <c r="L86" s="312" t="s">
        <v>84</v>
      </c>
      <c r="M86" s="310" t="s">
        <v>56</v>
      </c>
      <c r="N86" s="311" t="s">
        <v>24</v>
      </c>
      <c r="O86" s="311">
        <v>2</v>
      </c>
      <c r="P86" s="310" t="s">
        <v>56</v>
      </c>
      <c r="Q86" s="310" t="s">
        <v>56</v>
      </c>
      <c r="R86" s="311">
        <v>3</v>
      </c>
      <c r="S86" s="310" t="s">
        <v>56</v>
      </c>
      <c r="T86" s="311" t="s">
        <v>17</v>
      </c>
      <c r="U86" s="311">
        <v>3</v>
      </c>
      <c r="V86" s="310" t="s">
        <v>56</v>
      </c>
      <c r="W86" s="311" t="s">
        <v>21</v>
      </c>
      <c r="X86" s="311">
        <v>3</v>
      </c>
      <c r="Y86" s="310" t="s">
        <v>56</v>
      </c>
      <c r="Z86" s="311" t="s">
        <v>21</v>
      </c>
      <c r="AA86" s="311" t="s">
        <v>30</v>
      </c>
      <c r="AB86" s="311">
        <v>3</v>
      </c>
      <c r="AC86" s="310" t="s">
        <v>56</v>
      </c>
      <c r="AD86" s="310" t="s">
        <v>56</v>
      </c>
      <c r="AE86" s="311" t="s">
        <v>21</v>
      </c>
      <c r="AF86" s="311" t="s">
        <v>21</v>
      </c>
      <c r="AG86" s="310" t="s">
        <v>56</v>
      </c>
      <c r="AH86" s="311">
        <v>3</v>
      </c>
      <c r="AI86" s="311">
        <v>3</v>
      </c>
      <c r="AJ86" s="142">
        <f t="shared" si="46"/>
        <v>0</v>
      </c>
      <c r="AK86" s="143">
        <f t="shared" si="47"/>
        <v>2</v>
      </c>
      <c r="AL86" s="143">
        <f>COUNTIF(F86:AI86,"2B")</f>
        <v>0</v>
      </c>
      <c r="AM86" s="144">
        <f t="shared" si="49"/>
        <v>7</v>
      </c>
      <c r="AN86" s="145">
        <f t="shared" si="50"/>
        <v>9</v>
      </c>
      <c r="AO86" s="149">
        <f t="shared" si="51"/>
        <v>11</v>
      </c>
    </row>
    <row r="87" spans="1:41" ht="37.799999999999997" hidden="1" thickTop="1" thickBot="1">
      <c r="A87" s="49">
        <v>78</v>
      </c>
      <c r="B87" s="234" t="s">
        <v>425</v>
      </c>
      <c r="C87" s="291" t="s">
        <v>259</v>
      </c>
      <c r="D87" s="291">
        <v>209412</v>
      </c>
      <c r="E87" s="311">
        <v>4053</v>
      </c>
      <c r="F87" s="310" t="s">
        <v>56</v>
      </c>
      <c r="G87" s="311">
        <v>3</v>
      </c>
      <c r="H87" s="310" t="s">
        <v>56</v>
      </c>
      <c r="I87" s="311" t="s">
        <v>21</v>
      </c>
      <c r="J87" s="311" t="s">
        <v>24</v>
      </c>
      <c r="K87" s="310" t="s">
        <v>56</v>
      </c>
      <c r="L87" s="311">
        <v>3</v>
      </c>
      <c r="M87" s="286">
        <v>3</v>
      </c>
      <c r="N87" s="310" t="s">
        <v>56</v>
      </c>
      <c r="O87" s="310" t="s">
        <v>56</v>
      </c>
      <c r="P87" s="311">
        <v>1</v>
      </c>
      <c r="Q87" s="311" t="s">
        <v>17</v>
      </c>
      <c r="R87" s="311">
        <v>3</v>
      </c>
      <c r="S87" s="310" t="s">
        <v>56</v>
      </c>
      <c r="T87" s="311">
        <v>2</v>
      </c>
      <c r="U87" s="311">
        <v>3</v>
      </c>
      <c r="V87" s="286">
        <v>3</v>
      </c>
      <c r="W87" s="310" t="s">
        <v>56</v>
      </c>
      <c r="X87" s="310" t="s">
        <v>56</v>
      </c>
      <c r="Y87" s="311">
        <v>1</v>
      </c>
      <c r="Z87" s="311" t="s">
        <v>17</v>
      </c>
      <c r="AA87" s="311">
        <v>2</v>
      </c>
      <c r="AB87" s="311">
        <v>3</v>
      </c>
      <c r="AC87" s="310" t="s">
        <v>56</v>
      </c>
      <c r="AD87" s="310" t="s">
        <v>56</v>
      </c>
      <c r="AE87" s="311">
        <v>1</v>
      </c>
      <c r="AF87" s="311" t="s">
        <v>17</v>
      </c>
      <c r="AG87" s="311" t="s">
        <v>27</v>
      </c>
      <c r="AH87" s="310" t="s">
        <v>56</v>
      </c>
      <c r="AI87" s="312" t="s">
        <v>84</v>
      </c>
      <c r="AJ87" s="142">
        <f t="shared" si="46"/>
        <v>0</v>
      </c>
      <c r="AK87" s="143">
        <f t="shared" si="47"/>
        <v>2</v>
      </c>
      <c r="AL87" s="143">
        <f t="shared" ref="AL87:AL118" si="52">COUNTIF(G87:AJ87,"2B")</f>
        <v>0</v>
      </c>
      <c r="AM87" s="144">
        <f t="shared" si="49"/>
        <v>7</v>
      </c>
      <c r="AN87" s="145">
        <f t="shared" si="50"/>
        <v>9</v>
      </c>
      <c r="AO87" s="149">
        <f t="shared" si="51"/>
        <v>11</v>
      </c>
    </row>
    <row r="88" spans="1:41" ht="37.799999999999997" hidden="1" thickTop="1" thickBot="1">
      <c r="A88" s="49">
        <v>79</v>
      </c>
      <c r="B88" s="234" t="s">
        <v>124</v>
      </c>
      <c r="C88" s="291" t="s">
        <v>259</v>
      </c>
      <c r="D88" s="291">
        <v>161742</v>
      </c>
      <c r="E88" s="311">
        <v>4062</v>
      </c>
      <c r="F88" s="435" t="s">
        <v>56</v>
      </c>
      <c r="G88" s="435" t="s">
        <v>56</v>
      </c>
      <c r="H88" s="311">
        <v>1</v>
      </c>
      <c r="I88" s="311" t="s">
        <v>24</v>
      </c>
      <c r="J88" s="311">
        <v>2</v>
      </c>
      <c r="K88" s="312" t="s">
        <v>84</v>
      </c>
      <c r="L88" s="310" t="s">
        <v>56</v>
      </c>
      <c r="M88" s="311">
        <v>3</v>
      </c>
      <c r="N88" s="310" t="s">
        <v>56</v>
      </c>
      <c r="O88" s="310" t="s">
        <v>56</v>
      </c>
      <c r="P88" s="311" t="s">
        <v>17</v>
      </c>
      <c r="Q88" s="311">
        <v>2</v>
      </c>
      <c r="R88" s="286">
        <v>3</v>
      </c>
      <c r="S88" s="310" t="s">
        <v>56</v>
      </c>
      <c r="T88" s="310" t="s">
        <v>56</v>
      </c>
      <c r="U88" s="311" t="s">
        <v>21</v>
      </c>
      <c r="V88" s="311">
        <v>3</v>
      </c>
      <c r="W88" s="310" t="s">
        <v>56</v>
      </c>
      <c r="X88" s="286">
        <v>3</v>
      </c>
      <c r="Y88" s="310" t="s">
        <v>56</v>
      </c>
      <c r="Z88" s="311" t="s">
        <v>21</v>
      </c>
      <c r="AA88" s="311" t="s">
        <v>27</v>
      </c>
      <c r="AB88" s="311">
        <v>3</v>
      </c>
      <c r="AC88" s="311">
        <v>3</v>
      </c>
      <c r="AD88" s="310" t="s">
        <v>56</v>
      </c>
      <c r="AE88" s="310" t="s">
        <v>56</v>
      </c>
      <c r="AF88" s="311">
        <v>1</v>
      </c>
      <c r="AG88" s="311" t="s">
        <v>17</v>
      </c>
      <c r="AH88" s="311" t="s">
        <v>21</v>
      </c>
      <c r="AI88" s="311">
        <v>3</v>
      </c>
      <c r="AJ88" s="142">
        <f t="shared" si="46"/>
        <v>0</v>
      </c>
      <c r="AK88" s="143">
        <f t="shared" si="47"/>
        <v>2</v>
      </c>
      <c r="AL88" s="143">
        <f t="shared" si="52"/>
        <v>0</v>
      </c>
      <c r="AM88" s="144">
        <f t="shared" si="49"/>
        <v>7</v>
      </c>
      <c r="AN88" s="145">
        <f t="shared" si="50"/>
        <v>9</v>
      </c>
      <c r="AO88" s="149">
        <f t="shared" si="51"/>
        <v>11</v>
      </c>
    </row>
    <row r="89" spans="1:41" ht="37.799999999999997" hidden="1" thickTop="1" thickBot="1">
      <c r="A89" s="49">
        <v>80</v>
      </c>
      <c r="B89" s="232" t="s">
        <v>179</v>
      </c>
      <c r="C89" s="291" t="s">
        <v>259</v>
      </c>
      <c r="D89" s="291">
        <v>191080</v>
      </c>
      <c r="E89" s="311">
        <v>4097</v>
      </c>
      <c r="F89" s="311">
        <v>3</v>
      </c>
      <c r="G89" s="310" t="s">
        <v>56</v>
      </c>
      <c r="H89" s="310" t="s">
        <v>56</v>
      </c>
      <c r="I89" s="311">
        <v>1</v>
      </c>
      <c r="J89" s="311" t="s">
        <v>17</v>
      </c>
      <c r="K89" s="312" t="s">
        <v>84</v>
      </c>
      <c r="L89" s="311">
        <v>3</v>
      </c>
      <c r="M89" s="310" t="s">
        <v>56</v>
      </c>
      <c r="N89" s="311" t="s">
        <v>21</v>
      </c>
      <c r="O89" s="311">
        <v>2</v>
      </c>
      <c r="P89" s="310" t="s">
        <v>56</v>
      </c>
      <c r="Q89" s="311" t="s">
        <v>21</v>
      </c>
      <c r="R89" s="311">
        <v>2</v>
      </c>
      <c r="S89" s="310" t="s">
        <v>56</v>
      </c>
      <c r="T89" s="310" t="s">
        <v>56</v>
      </c>
      <c r="U89" s="311" t="s">
        <v>21</v>
      </c>
      <c r="V89" s="311">
        <v>3</v>
      </c>
      <c r="W89" s="310" t="s">
        <v>56</v>
      </c>
      <c r="X89" s="311">
        <v>3</v>
      </c>
      <c r="Y89" s="310" t="s">
        <v>56</v>
      </c>
      <c r="Z89" s="311" t="s">
        <v>21</v>
      </c>
      <c r="AA89" s="311" t="s">
        <v>30</v>
      </c>
      <c r="AB89" s="286">
        <v>3</v>
      </c>
      <c r="AC89" s="311">
        <v>3</v>
      </c>
      <c r="AD89" s="310" t="s">
        <v>56</v>
      </c>
      <c r="AE89" s="310" t="s">
        <v>56</v>
      </c>
      <c r="AF89" s="311">
        <v>1</v>
      </c>
      <c r="AG89" s="311" t="s">
        <v>21</v>
      </c>
      <c r="AH89" s="311">
        <v>3</v>
      </c>
      <c r="AI89" s="310" t="s">
        <v>56</v>
      </c>
      <c r="AJ89" s="142">
        <f t="shared" si="46"/>
        <v>0</v>
      </c>
      <c r="AK89" s="143">
        <f t="shared" si="47"/>
        <v>2</v>
      </c>
      <c r="AL89" s="143">
        <f t="shared" si="52"/>
        <v>0</v>
      </c>
      <c r="AM89" s="144">
        <f t="shared" si="49"/>
        <v>7</v>
      </c>
      <c r="AN89" s="145">
        <f t="shared" si="50"/>
        <v>9</v>
      </c>
      <c r="AO89" s="149">
        <f t="shared" si="51"/>
        <v>11</v>
      </c>
    </row>
    <row r="90" spans="1:41" ht="37.799999999999997" hidden="1" thickTop="1" thickBot="1">
      <c r="A90" s="50">
        <v>81</v>
      </c>
      <c r="B90" s="232" t="s">
        <v>181</v>
      </c>
      <c r="C90" s="291" t="s">
        <v>259</v>
      </c>
      <c r="D90" s="291">
        <v>200875</v>
      </c>
      <c r="E90" s="311">
        <v>4023</v>
      </c>
      <c r="F90" s="435" t="s">
        <v>56</v>
      </c>
      <c r="G90" s="435" t="s">
        <v>56</v>
      </c>
      <c r="H90" s="311" t="s">
        <v>21</v>
      </c>
      <c r="I90" s="311">
        <v>2</v>
      </c>
      <c r="J90" s="310" t="s">
        <v>56</v>
      </c>
      <c r="K90" s="311" t="s">
        <v>21</v>
      </c>
      <c r="L90" s="286">
        <v>3</v>
      </c>
      <c r="M90" s="311">
        <v>3</v>
      </c>
      <c r="N90" s="310" t="s">
        <v>56</v>
      </c>
      <c r="O90" s="310" t="s">
        <v>56</v>
      </c>
      <c r="P90" s="311">
        <v>1</v>
      </c>
      <c r="Q90" s="311" t="s">
        <v>24</v>
      </c>
      <c r="R90" s="311">
        <v>3</v>
      </c>
      <c r="S90" s="310" t="s">
        <v>56</v>
      </c>
      <c r="T90" s="311" t="s">
        <v>21</v>
      </c>
      <c r="U90" s="311" t="s">
        <v>24</v>
      </c>
      <c r="V90" s="311">
        <v>3</v>
      </c>
      <c r="W90" s="310" t="s">
        <v>56</v>
      </c>
      <c r="X90" s="311">
        <v>3</v>
      </c>
      <c r="Y90" s="310" t="s">
        <v>56</v>
      </c>
      <c r="Z90" s="310" t="s">
        <v>56</v>
      </c>
      <c r="AA90" s="311" t="s">
        <v>21</v>
      </c>
      <c r="AB90" s="311">
        <v>2</v>
      </c>
      <c r="AC90" s="286">
        <v>3</v>
      </c>
      <c r="AD90" s="310" t="s">
        <v>56</v>
      </c>
      <c r="AE90" s="310" t="s">
        <v>56</v>
      </c>
      <c r="AF90" s="311">
        <v>1</v>
      </c>
      <c r="AG90" s="311" t="s">
        <v>21</v>
      </c>
      <c r="AH90" s="311">
        <v>3</v>
      </c>
      <c r="AI90" s="312" t="s">
        <v>84</v>
      </c>
      <c r="AJ90" s="142">
        <f t="shared" si="46"/>
        <v>0</v>
      </c>
      <c r="AK90" s="143">
        <f t="shared" si="47"/>
        <v>2</v>
      </c>
      <c r="AL90" s="143">
        <f t="shared" si="52"/>
        <v>0</v>
      </c>
      <c r="AM90" s="144">
        <f t="shared" si="49"/>
        <v>7</v>
      </c>
      <c r="AN90" s="145">
        <f t="shared" ref="AN90:AN91" si="53">SUM(AJ90:AM90)</f>
        <v>9</v>
      </c>
      <c r="AO90" s="149">
        <f t="shared" si="51"/>
        <v>11</v>
      </c>
    </row>
    <row r="91" spans="1:41" ht="37.799999999999997" hidden="1" thickTop="1" thickBot="1">
      <c r="A91" s="49">
        <v>82</v>
      </c>
      <c r="B91" s="234" t="s">
        <v>399</v>
      </c>
      <c r="C91" s="327" t="s">
        <v>393</v>
      </c>
      <c r="D91" s="291">
        <v>208587</v>
      </c>
      <c r="E91" s="311">
        <v>4075</v>
      </c>
      <c r="F91" s="310" t="s">
        <v>56</v>
      </c>
      <c r="G91" s="310" t="s">
        <v>56</v>
      </c>
      <c r="H91" s="311" t="s">
        <v>21</v>
      </c>
      <c r="I91" s="286">
        <v>3</v>
      </c>
      <c r="J91" s="311">
        <v>3</v>
      </c>
      <c r="K91" s="310" t="s">
        <v>56</v>
      </c>
      <c r="L91" s="310" t="s">
        <v>56</v>
      </c>
      <c r="M91" s="311" t="s">
        <v>17</v>
      </c>
      <c r="N91" s="311">
        <v>2</v>
      </c>
      <c r="O91" s="311">
        <v>3</v>
      </c>
      <c r="P91" s="310" t="s">
        <v>56</v>
      </c>
      <c r="Q91" s="311" t="s">
        <v>21</v>
      </c>
      <c r="R91" s="311" t="s">
        <v>24</v>
      </c>
      <c r="S91" s="311">
        <v>3</v>
      </c>
      <c r="T91" s="310" t="s">
        <v>56</v>
      </c>
      <c r="U91" s="310" t="s">
        <v>56</v>
      </c>
      <c r="V91" s="311" t="s">
        <v>21</v>
      </c>
      <c r="W91" s="286">
        <v>3</v>
      </c>
      <c r="X91" s="310" t="s">
        <v>56</v>
      </c>
      <c r="Y91" s="311" t="s">
        <v>21</v>
      </c>
      <c r="Z91" s="311" t="s">
        <v>24</v>
      </c>
      <c r="AA91" s="311">
        <v>3</v>
      </c>
      <c r="AB91" s="310" t="s">
        <v>56</v>
      </c>
      <c r="AC91" s="311" t="s">
        <v>21</v>
      </c>
      <c r="AD91" s="311">
        <v>2</v>
      </c>
      <c r="AE91" s="311">
        <v>2</v>
      </c>
      <c r="AF91" s="312"/>
      <c r="AG91" s="312"/>
      <c r="AH91" s="312"/>
      <c r="AI91" s="312"/>
      <c r="AJ91" s="142">
        <f t="shared" si="46"/>
        <v>0</v>
      </c>
      <c r="AK91" s="143">
        <f t="shared" si="47"/>
        <v>3</v>
      </c>
      <c r="AL91" s="143">
        <f t="shared" si="52"/>
        <v>0</v>
      </c>
      <c r="AM91" s="144">
        <f t="shared" si="49"/>
        <v>6</v>
      </c>
      <c r="AN91" s="145">
        <f t="shared" si="53"/>
        <v>9</v>
      </c>
      <c r="AO91" s="149">
        <f t="shared" si="51"/>
        <v>9</v>
      </c>
    </row>
    <row r="92" spans="1:41" ht="37.799999999999997" hidden="1" thickTop="1" thickBot="1">
      <c r="A92" s="49">
        <v>83</v>
      </c>
      <c r="B92" s="234" t="s">
        <v>121</v>
      </c>
      <c r="C92" s="327" t="s">
        <v>393</v>
      </c>
      <c r="D92" s="291">
        <v>195399</v>
      </c>
      <c r="E92" s="311">
        <v>4046</v>
      </c>
      <c r="F92" s="311" t="s">
        <v>17</v>
      </c>
      <c r="G92" s="311" t="s">
        <v>21</v>
      </c>
      <c r="H92" s="311">
        <v>3</v>
      </c>
      <c r="I92" s="310" t="s">
        <v>56</v>
      </c>
      <c r="J92" s="311" t="s">
        <v>21</v>
      </c>
      <c r="K92" s="286">
        <v>3</v>
      </c>
      <c r="L92" s="310" t="s">
        <v>56</v>
      </c>
      <c r="M92" s="310" t="s">
        <v>56</v>
      </c>
      <c r="N92" s="311" t="s">
        <v>17</v>
      </c>
      <c r="O92" s="311" t="s">
        <v>21</v>
      </c>
      <c r="P92" s="311" t="s">
        <v>27</v>
      </c>
      <c r="Q92" s="311">
        <v>3</v>
      </c>
      <c r="R92" s="310" t="s">
        <v>56</v>
      </c>
      <c r="S92" s="310" t="s">
        <v>56</v>
      </c>
      <c r="T92" s="312" t="s">
        <v>84</v>
      </c>
      <c r="U92" s="311" t="s">
        <v>24</v>
      </c>
      <c r="V92" s="311" t="s">
        <v>27</v>
      </c>
      <c r="W92" s="286">
        <v>3</v>
      </c>
      <c r="X92" s="310" t="s">
        <v>56</v>
      </c>
      <c r="Y92" s="311" t="s">
        <v>24</v>
      </c>
      <c r="Z92" s="311">
        <v>3</v>
      </c>
      <c r="AA92" s="310" t="s">
        <v>56</v>
      </c>
      <c r="AB92" s="311" t="s">
        <v>21</v>
      </c>
      <c r="AC92" s="310" t="s">
        <v>56</v>
      </c>
      <c r="AD92" s="286">
        <v>3</v>
      </c>
      <c r="AE92" s="310" t="s">
        <v>56</v>
      </c>
      <c r="AF92" s="311">
        <v>2</v>
      </c>
      <c r="AG92" s="311">
        <v>3</v>
      </c>
      <c r="AH92" s="310" t="s">
        <v>56</v>
      </c>
      <c r="AI92" s="310" t="s">
        <v>56</v>
      </c>
      <c r="AJ92" s="142">
        <f t="shared" si="46"/>
        <v>0</v>
      </c>
      <c r="AK92" s="143">
        <f t="shared" si="47"/>
        <v>1</v>
      </c>
      <c r="AL92" s="143">
        <f t="shared" si="52"/>
        <v>0</v>
      </c>
      <c r="AM92" s="144">
        <f t="shared" si="49"/>
        <v>7</v>
      </c>
      <c r="AN92" s="145">
        <f t="shared" ref="AN92:AN117" si="54">SUM(AJ92:AM92)</f>
        <v>8</v>
      </c>
      <c r="AO92" s="149">
        <f t="shared" si="51"/>
        <v>11</v>
      </c>
    </row>
    <row r="93" spans="1:41" ht="37.799999999999997" hidden="1" thickTop="1" thickBot="1">
      <c r="A93" s="49">
        <v>84</v>
      </c>
      <c r="B93" s="234" t="s">
        <v>161</v>
      </c>
      <c r="C93" s="327" t="s">
        <v>393</v>
      </c>
      <c r="D93" s="291">
        <v>204331</v>
      </c>
      <c r="E93" s="311">
        <v>4113</v>
      </c>
      <c r="F93" s="310" t="s">
        <v>56</v>
      </c>
      <c r="G93" s="311">
        <v>1</v>
      </c>
      <c r="H93" s="286">
        <v>3</v>
      </c>
      <c r="I93" s="310" t="s">
        <v>56</v>
      </c>
      <c r="J93" s="311" t="s">
        <v>21</v>
      </c>
      <c r="K93" s="311" t="s">
        <v>27</v>
      </c>
      <c r="L93" s="311">
        <v>2</v>
      </c>
      <c r="M93" s="310" t="s">
        <v>56</v>
      </c>
      <c r="N93" s="310" t="s">
        <v>56</v>
      </c>
      <c r="O93" s="311">
        <v>1</v>
      </c>
      <c r="P93" s="311" t="s">
        <v>27</v>
      </c>
      <c r="Q93" s="311">
        <v>3</v>
      </c>
      <c r="R93" s="310" t="s">
        <v>56</v>
      </c>
      <c r="S93" s="286">
        <v>3</v>
      </c>
      <c r="T93" s="310" t="s">
        <v>56</v>
      </c>
      <c r="U93" s="311" t="s">
        <v>21</v>
      </c>
      <c r="V93" s="311" t="s">
        <v>24</v>
      </c>
      <c r="W93" s="311">
        <v>3</v>
      </c>
      <c r="X93" s="310" t="s">
        <v>56</v>
      </c>
      <c r="Y93" s="311" t="s">
        <v>21</v>
      </c>
      <c r="Z93" s="311">
        <v>3</v>
      </c>
      <c r="AA93" s="310" t="s">
        <v>56</v>
      </c>
      <c r="AB93" s="311" t="s">
        <v>21</v>
      </c>
      <c r="AC93" s="311">
        <v>2</v>
      </c>
      <c r="AD93" s="311">
        <v>3</v>
      </c>
      <c r="AE93" s="310" t="s">
        <v>56</v>
      </c>
      <c r="AF93" s="286">
        <v>3</v>
      </c>
      <c r="AG93" s="310" t="s">
        <v>56</v>
      </c>
      <c r="AH93" s="310" t="s">
        <v>56</v>
      </c>
      <c r="AI93" s="311" t="s">
        <v>17</v>
      </c>
      <c r="AJ93" s="142">
        <f t="shared" si="46"/>
        <v>0</v>
      </c>
      <c r="AK93" s="143">
        <f t="shared" si="47"/>
        <v>2</v>
      </c>
      <c r="AL93" s="143">
        <f t="shared" si="52"/>
        <v>0</v>
      </c>
      <c r="AM93" s="144">
        <f t="shared" si="49"/>
        <v>7</v>
      </c>
      <c r="AN93" s="145">
        <f t="shared" si="54"/>
        <v>9</v>
      </c>
      <c r="AO93" s="149">
        <f t="shared" si="51"/>
        <v>11</v>
      </c>
    </row>
    <row r="94" spans="1:41" ht="37.799999999999997" hidden="1" thickTop="1" thickBot="1">
      <c r="A94" s="50">
        <v>85</v>
      </c>
      <c r="B94" s="234" t="s">
        <v>189</v>
      </c>
      <c r="C94" s="327" t="s">
        <v>393</v>
      </c>
      <c r="D94" s="291">
        <v>203582</v>
      </c>
      <c r="E94" s="311">
        <v>4080</v>
      </c>
      <c r="F94" s="311">
        <v>2</v>
      </c>
      <c r="G94" s="310" t="s">
        <v>56</v>
      </c>
      <c r="H94" s="311">
        <v>3</v>
      </c>
      <c r="I94" s="310" t="s">
        <v>56</v>
      </c>
      <c r="J94" s="311" t="s">
        <v>21</v>
      </c>
      <c r="K94" s="311" t="s">
        <v>27</v>
      </c>
      <c r="L94" s="311">
        <v>2</v>
      </c>
      <c r="M94" s="310" t="s">
        <v>56</v>
      </c>
      <c r="N94" s="310" t="s">
        <v>56</v>
      </c>
      <c r="O94" s="311" t="s">
        <v>21</v>
      </c>
      <c r="P94" s="311">
        <v>3</v>
      </c>
      <c r="Q94" s="286">
        <v>3</v>
      </c>
      <c r="R94" s="310" t="s">
        <v>56</v>
      </c>
      <c r="S94" s="310" t="s">
        <v>56</v>
      </c>
      <c r="T94" s="311">
        <v>1</v>
      </c>
      <c r="U94" s="404">
        <v>1</v>
      </c>
      <c r="V94" s="311" t="s">
        <v>17</v>
      </c>
      <c r="W94" s="311">
        <v>3</v>
      </c>
      <c r="X94" s="310" t="s">
        <v>56</v>
      </c>
      <c r="Y94" s="310" t="s">
        <v>56</v>
      </c>
      <c r="Z94" s="311" t="s">
        <v>17</v>
      </c>
      <c r="AA94" s="311">
        <v>3</v>
      </c>
      <c r="AB94" s="310" t="s">
        <v>56</v>
      </c>
      <c r="AC94" s="311" t="s">
        <v>21</v>
      </c>
      <c r="AD94" s="311" t="s">
        <v>21</v>
      </c>
      <c r="AE94" s="311">
        <v>3</v>
      </c>
      <c r="AF94" s="310" t="s">
        <v>56</v>
      </c>
      <c r="AG94" s="286">
        <v>3</v>
      </c>
      <c r="AH94" s="310" t="s">
        <v>56</v>
      </c>
      <c r="AI94" s="311" t="s">
        <v>21</v>
      </c>
      <c r="AJ94" s="142">
        <f t="shared" si="46"/>
        <v>0</v>
      </c>
      <c r="AK94" s="143">
        <f t="shared" si="47"/>
        <v>2</v>
      </c>
      <c r="AL94" s="143">
        <f t="shared" si="52"/>
        <v>0</v>
      </c>
      <c r="AM94" s="144">
        <f t="shared" si="49"/>
        <v>7</v>
      </c>
      <c r="AN94" s="145">
        <f t="shared" si="54"/>
        <v>9</v>
      </c>
      <c r="AO94" s="149">
        <f t="shared" si="51"/>
        <v>11</v>
      </c>
    </row>
    <row r="95" spans="1:41" ht="37.799999999999997" hidden="1" thickTop="1" thickBot="1">
      <c r="A95" s="49">
        <v>86</v>
      </c>
      <c r="B95" s="232" t="s">
        <v>193</v>
      </c>
      <c r="C95" s="327" t="s">
        <v>393</v>
      </c>
      <c r="D95" s="291">
        <v>200420</v>
      </c>
      <c r="E95" s="311">
        <v>4085</v>
      </c>
      <c r="F95" s="311" t="s">
        <v>17</v>
      </c>
      <c r="G95" s="311" t="s">
        <v>21</v>
      </c>
      <c r="H95" s="311" t="s">
        <v>21</v>
      </c>
      <c r="I95" s="311">
        <v>3</v>
      </c>
      <c r="J95" s="435" t="s">
        <v>56</v>
      </c>
      <c r="K95" s="435" t="s">
        <v>56</v>
      </c>
      <c r="L95" s="311">
        <v>1</v>
      </c>
      <c r="M95" s="405">
        <v>1</v>
      </c>
      <c r="N95" s="311">
        <v>3</v>
      </c>
      <c r="O95" s="310" t="s">
        <v>56</v>
      </c>
      <c r="P95" s="311">
        <v>3</v>
      </c>
      <c r="Q95" s="310" t="s">
        <v>56</v>
      </c>
      <c r="R95" s="311" t="s">
        <v>21</v>
      </c>
      <c r="S95" s="311" t="s">
        <v>27</v>
      </c>
      <c r="T95" s="286">
        <v>3</v>
      </c>
      <c r="U95" s="310" t="s">
        <v>56</v>
      </c>
      <c r="V95" s="311" t="s">
        <v>21</v>
      </c>
      <c r="W95" s="311">
        <v>2</v>
      </c>
      <c r="X95" s="310" t="s">
        <v>56</v>
      </c>
      <c r="Y95" s="311" t="s">
        <v>21</v>
      </c>
      <c r="Z95" s="311">
        <v>2</v>
      </c>
      <c r="AA95" s="311">
        <v>3</v>
      </c>
      <c r="AB95" s="310" t="s">
        <v>56</v>
      </c>
      <c r="AC95" s="310" t="s">
        <v>56</v>
      </c>
      <c r="AD95" s="311" t="s">
        <v>17</v>
      </c>
      <c r="AE95" s="286">
        <v>3</v>
      </c>
      <c r="AF95" s="310" t="s">
        <v>56</v>
      </c>
      <c r="AG95" s="311">
        <v>3</v>
      </c>
      <c r="AH95" s="310" t="s">
        <v>56</v>
      </c>
      <c r="AI95" s="310" t="s">
        <v>56</v>
      </c>
      <c r="AJ95" s="142">
        <f t="shared" si="46"/>
        <v>0</v>
      </c>
      <c r="AK95" s="143">
        <f t="shared" si="47"/>
        <v>2</v>
      </c>
      <c r="AL95" s="143">
        <f t="shared" si="52"/>
        <v>0</v>
      </c>
      <c r="AM95" s="144">
        <f t="shared" si="49"/>
        <v>7</v>
      </c>
      <c r="AN95" s="145">
        <f t="shared" si="54"/>
        <v>9</v>
      </c>
      <c r="AO95" s="149">
        <f t="shared" si="51"/>
        <v>11</v>
      </c>
    </row>
    <row r="96" spans="1:41" ht="37.799999999999997" hidden="1" thickTop="1" thickBot="1">
      <c r="A96" s="49">
        <v>87</v>
      </c>
      <c r="B96" s="232" t="s">
        <v>426</v>
      </c>
      <c r="C96" s="327" t="s">
        <v>393</v>
      </c>
      <c r="D96" s="291">
        <v>209402</v>
      </c>
      <c r="E96" s="311">
        <v>4052</v>
      </c>
      <c r="F96" s="310" t="s">
        <v>56</v>
      </c>
      <c r="G96" s="311" t="s">
        <v>17</v>
      </c>
      <c r="H96" s="311">
        <v>3</v>
      </c>
      <c r="I96" s="310" t="s">
        <v>56</v>
      </c>
      <c r="J96" s="286">
        <v>3</v>
      </c>
      <c r="K96" s="310" t="s">
        <v>56</v>
      </c>
      <c r="L96" s="311" t="s">
        <v>21</v>
      </c>
      <c r="M96" s="311">
        <v>2</v>
      </c>
      <c r="N96" s="286">
        <v>3</v>
      </c>
      <c r="O96" s="310" t="s">
        <v>56</v>
      </c>
      <c r="P96" s="311" t="s">
        <v>21</v>
      </c>
      <c r="Q96" s="311" t="s">
        <v>27</v>
      </c>
      <c r="R96" s="311" t="s">
        <v>27</v>
      </c>
      <c r="S96" s="311">
        <v>3</v>
      </c>
      <c r="T96" s="310" t="s">
        <v>56</v>
      </c>
      <c r="U96" s="310" t="s">
        <v>56</v>
      </c>
      <c r="V96" s="312" t="s">
        <v>84</v>
      </c>
      <c r="W96" s="311" t="s">
        <v>21</v>
      </c>
      <c r="X96" s="311">
        <v>2</v>
      </c>
      <c r="Y96" s="310" t="s">
        <v>56</v>
      </c>
      <c r="Z96" s="311">
        <v>1</v>
      </c>
      <c r="AA96" s="286">
        <v>3</v>
      </c>
      <c r="AB96" s="310" t="s">
        <v>56</v>
      </c>
      <c r="AC96" s="311" t="s">
        <v>21</v>
      </c>
      <c r="AD96" s="311">
        <v>3</v>
      </c>
      <c r="AE96" s="310" t="s">
        <v>56</v>
      </c>
      <c r="AF96" s="311" t="s">
        <v>21</v>
      </c>
      <c r="AG96" s="286">
        <v>3</v>
      </c>
      <c r="AH96" s="310" t="s">
        <v>56</v>
      </c>
      <c r="AI96" s="310" t="s">
        <v>56</v>
      </c>
      <c r="AJ96" s="142">
        <f t="shared" si="46"/>
        <v>0</v>
      </c>
      <c r="AK96" s="143">
        <f t="shared" si="47"/>
        <v>2</v>
      </c>
      <c r="AL96" s="143">
        <f t="shared" si="52"/>
        <v>0</v>
      </c>
      <c r="AM96" s="144">
        <f t="shared" si="49"/>
        <v>7</v>
      </c>
      <c r="AN96" s="145">
        <f t="shared" si="54"/>
        <v>9</v>
      </c>
      <c r="AO96" s="149">
        <f t="shared" si="51"/>
        <v>11</v>
      </c>
    </row>
    <row r="97" spans="1:41" ht="37.799999999999997" hidden="1" thickTop="1" thickBot="1">
      <c r="A97" s="49">
        <v>88</v>
      </c>
      <c r="B97" s="234" t="s">
        <v>164</v>
      </c>
      <c r="C97" s="327" t="s">
        <v>393</v>
      </c>
      <c r="D97" s="291">
        <v>203543</v>
      </c>
      <c r="E97" s="311">
        <v>4013</v>
      </c>
      <c r="F97" s="311" t="s">
        <v>27</v>
      </c>
      <c r="G97" s="310" t="s">
        <v>56</v>
      </c>
      <c r="H97" s="286">
        <v>3</v>
      </c>
      <c r="I97" s="310" t="s">
        <v>56</v>
      </c>
      <c r="J97" s="311" t="s">
        <v>21</v>
      </c>
      <c r="K97" s="311">
        <v>3</v>
      </c>
      <c r="L97" s="310" t="s">
        <v>56</v>
      </c>
      <c r="M97" s="311" t="s">
        <v>21</v>
      </c>
      <c r="N97" s="310" t="s">
        <v>56</v>
      </c>
      <c r="O97" s="311">
        <v>3</v>
      </c>
      <c r="P97" s="286">
        <v>3</v>
      </c>
      <c r="Q97" s="310" t="s">
        <v>56</v>
      </c>
      <c r="R97" s="311" t="s">
        <v>21</v>
      </c>
      <c r="S97" s="311">
        <v>2</v>
      </c>
      <c r="T97" s="435" t="s">
        <v>56</v>
      </c>
      <c r="U97" s="312" t="s">
        <v>84</v>
      </c>
      <c r="V97" s="435" t="s">
        <v>56</v>
      </c>
      <c r="W97" s="311" t="s">
        <v>24</v>
      </c>
      <c r="X97" s="311" t="s">
        <v>27</v>
      </c>
      <c r="Y97" s="286">
        <v>3</v>
      </c>
      <c r="Z97" s="311">
        <v>3</v>
      </c>
      <c r="AA97" s="310" t="s">
        <v>56</v>
      </c>
      <c r="AB97" s="310" t="s">
        <v>56</v>
      </c>
      <c r="AC97" s="311" t="s">
        <v>21</v>
      </c>
      <c r="AD97" s="311" t="s">
        <v>24</v>
      </c>
      <c r="AE97" s="311">
        <v>3</v>
      </c>
      <c r="AF97" s="286">
        <v>3</v>
      </c>
      <c r="AG97" s="310" t="s">
        <v>56</v>
      </c>
      <c r="AH97" s="310" t="s">
        <v>56</v>
      </c>
      <c r="AI97" s="311" t="s">
        <v>17</v>
      </c>
      <c r="AJ97" s="142">
        <f t="shared" si="46"/>
        <v>0</v>
      </c>
      <c r="AK97" s="143">
        <f t="shared" si="47"/>
        <v>1</v>
      </c>
      <c r="AL97" s="143">
        <f t="shared" si="52"/>
        <v>0</v>
      </c>
      <c r="AM97" s="144">
        <f t="shared" si="49"/>
        <v>8</v>
      </c>
      <c r="AN97" s="145">
        <f t="shared" si="54"/>
        <v>9</v>
      </c>
      <c r="AO97" s="149">
        <f t="shared" si="51"/>
        <v>11</v>
      </c>
    </row>
    <row r="98" spans="1:41" ht="37.799999999999997" hidden="1" thickTop="1" thickBot="1">
      <c r="A98" s="50">
        <v>89</v>
      </c>
      <c r="B98" s="234" t="s">
        <v>191</v>
      </c>
      <c r="C98" s="327" t="s">
        <v>393</v>
      </c>
      <c r="D98" s="291">
        <v>197023</v>
      </c>
      <c r="E98" s="311">
        <v>4073</v>
      </c>
      <c r="F98" s="311" t="s">
        <v>30</v>
      </c>
      <c r="G98" s="435" t="s">
        <v>56</v>
      </c>
      <c r="H98" s="435" t="s">
        <v>56</v>
      </c>
      <c r="I98" s="311" t="s">
        <v>21</v>
      </c>
      <c r="J98" s="311">
        <v>3</v>
      </c>
      <c r="K98" s="311">
        <v>3</v>
      </c>
      <c r="L98" s="310" t="s">
        <v>56</v>
      </c>
      <c r="M98" s="310" t="s">
        <v>56</v>
      </c>
      <c r="N98" s="311" t="s">
        <v>21</v>
      </c>
      <c r="O98" s="311" t="s">
        <v>27</v>
      </c>
      <c r="P98" s="310" t="s">
        <v>56</v>
      </c>
      <c r="Q98" s="311">
        <v>3</v>
      </c>
      <c r="R98" s="310" t="s">
        <v>56</v>
      </c>
      <c r="S98" s="311" t="s">
        <v>21</v>
      </c>
      <c r="T98" s="311">
        <v>3</v>
      </c>
      <c r="U98" s="310" t="s">
        <v>56</v>
      </c>
      <c r="V98" s="311" t="s">
        <v>21</v>
      </c>
      <c r="W98" s="311" t="s">
        <v>27</v>
      </c>
      <c r="X98" s="310" t="s">
        <v>56</v>
      </c>
      <c r="Y98" s="311">
        <v>3</v>
      </c>
      <c r="Z98" s="286">
        <v>3</v>
      </c>
      <c r="AA98" s="310" t="s">
        <v>56</v>
      </c>
      <c r="AB98" s="311" t="s">
        <v>21</v>
      </c>
      <c r="AC98" s="311" t="s">
        <v>24</v>
      </c>
      <c r="AD98" s="311">
        <v>3</v>
      </c>
      <c r="AE98" s="310" t="s">
        <v>56</v>
      </c>
      <c r="AF98" s="311">
        <v>2</v>
      </c>
      <c r="AG98" s="311">
        <v>3</v>
      </c>
      <c r="AH98" s="310" t="s">
        <v>56</v>
      </c>
      <c r="AI98" s="311" t="s">
        <v>21</v>
      </c>
      <c r="AJ98" s="142">
        <f t="shared" si="46"/>
        <v>0</v>
      </c>
      <c r="AK98" s="143">
        <f t="shared" si="47"/>
        <v>1</v>
      </c>
      <c r="AL98" s="143">
        <f t="shared" si="52"/>
        <v>0</v>
      </c>
      <c r="AM98" s="144">
        <f t="shared" si="49"/>
        <v>8</v>
      </c>
      <c r="AN98" s="145">
        <f t="shared" si="54"/>
        <v>9</v>
      </c>
      <c r="AO98" s="149">
        <f t="shared" si="51"/>
        <v>11</v>
      </c>
    </row>
    <row r="99" spans="1:41" ht="37.799999999999997" hidden="1" thickTop="1" thickBot="1">
      <c r="A99" s="49">
        <v>90</v>
      </c>
      <c r="B99" s="234" t="s">
        <v>430</v>
      </c>
      <c r="C99" s="327" t="s">
        <v>393</v>
      </c>
      <c r="D99" s="291">
        <v>213365</v>
      </c>
      <c r="E99" s="311">
        <v>4172</v>
      </c>
      <c r="F99" s="311">
        <v>1</v>
      </c>
      <c r="G99" s="311" t="s">
        <v>17</v>
      </c>
      <c r="H99" s="311" t="s">
        <v>24</v>
      </c>
      <c r="I99" s="311">
        <v>3</v>
      </c>
      <c r="J99" s="310" t="s">
        <v>56</v>
      </c>
      <c r="K99" s="286">
        <v>3</v>
      </c>
      <c r="L99" s="310" t="s">
        <v>56</v>
      </c>
      <c r="M99" s="311" t="s">
        <v>21</v>
      </c>
      <c r="N99" s="311">
        <v>2</v>
      </c>
      <c r="O99" s="311">
        <v>3</v>
      </c>
      <c r="P99" s="310" t="s">
        <v>56</v>
      </c>
      <c r="Q99" s="310" t="s">
        <v>56</v>
      </c>
      <c r="R99" s="311" t="s">
        <v>17</v>
      </c>
      <c r="S99" s="311">
        <v>3</v>
      </c>
      <c r="T99" s="310" t="s">
        <v>56</v>
      </c>
      <c r="U99" s="310" t="s">
        <v>56</v>
      </c>
      <c r="V99" s="311" t="s">
        <v>21</v>
      </c>
      <c r="W99" s="311">
        <v>3</v>
      </c>
      <c r="X99" s="310" t="s">
        <v>56</v>
      </c>
      <c r="Y99" s="311" t="s">
        <v>21</v>
      </c>
      <c r="Z99" s="311" t="s">
        <v>27</v>
      </c>
      <c r="AA99" s="286">
        <v>3</v>
      </c>
      <c r="AB99" s="310" t="s">
        <v>56</v>
      </c>
      <c r="AC99" s="311" t="s">
        <v>24</v>
      </c>
      <c r="AD99" s="311">
        <v>2</v>
      </c>
      <c r="AE99" s="311">
        <v>3</v>
      </c>
      <c r="AF99" s="310" t="s">
        <v>56</v>
      </c>
      <c r="AG99" s="310" t="s">
        <v>56</v>
      </c>
      <c r="AH99" s="311" t="s">
        <v>30</v>
      </c>
      <c r="AI99" s="310" t="s">
        <v>56</v>
      </c>
      <c r="AJ99" s="142">
        <f t="shared" si="46"/>
        <v>0</v>
      </c>
      <c r="AK99" s="143">
        <f t="shared" si="47"/>
        <v>2</v>
      </c>
      <c r="AL99" s="143">
        <f t="shared" si="52"/>
        <v>0</v>
      </c>
      <c r="AM99" s="144">
        <f t="shared" si="49"/>
        <v>7</v>
      </c>
      <c r="AN99" s="145">
        <f t="shared" si="54"/>
        <v>9</v>
      </c>
      <c r="AO99" s="149">
        <f t="shared" si="51"/>
        <v>11</v>
      </c>
    </row>
    <row r="100" spans="1:41" ht="37.799999999999997" hidden="1" thickTop="1" thickBot="1">
      <c r="A100" s="49">
        <v>91</v>
      </c>
      <c r="B100" s="234" t="s">
        <v>417</v>
      </c>
      <c r="C100" s="327" t="s">
        <v>393</v>
      </c>
      <c r="D100" s="291">
        <v>213437</v>
      </c>
      <c r="E100" s="311">
        <v>4012</v>
      </c>
      <c r="F100" s="311" t="s">
        <v>17</v>
      </c>
      <c r="G100" s="311" t="s">
        <v>17</v>
      </c>
      <c r="H100" s="311" t="s">
        <v>21</v>
      </c>
      <c r="I100" s="311">
        <v>3</v>
      </c>
      <c r="J100" s="310" t="s">
        <v>56</v>
      </c>
      <c r="K100" s="310" t="s">
        <v>56</v>
      </c>
      <c r="L100" s="311">
        <v>1</v>
      </c>
      <c r="M100" s="311" t="s">
        <v>30</v>
      </c>
      <c r="N100" s="311">
        <v>3</v>
      </c>
      <c r="O100" s="286">
        <v>3</v>
      </c>
      <c r="P100" s="310" t="s">
        <v>56</v>
      </c>
      <c r="Q100" s="310" t="s">
        <v>56</v>
      </c>
      <c r="R100" s="311">
        <v>1</v>
      </c>
      <c r="S100" s="311">
        <v>2</v>
      </c>
      <c r="T100" s="311">
        <v>3</v>
      </c>
      <c r="U100" s="310" t="s">
        <v>56</v>
      </c>
      <c r="V100" s="310" t="s">
        <v>56</v>
      </c>
      <c r="W100" s="311" t="s">
        <v>24</v>
      </c>
      <c r="X100" s="311" t="s">
        <v>27</v>
      </c>
      <c r="Y100" s="286">
        <v>3</v>
      </c>
      <c r="Z100" s="310" t="s">
        <v>56</v>
      </c>
      <c r="AA100" s="310" t="s">
        <v>56</v>
      </c>
      <c r="AB100" s="311" t="s">
        <v>21</v>
      </c>
      <c r="AC100" s="311">
        <v>2</v>
      </c>
      <c r="AD100" s="310" t="s">
        <v>56</v>
      </c>
      <c r="AE100" s="286">
        <v>3</v>
      </c>
      <c r="AF100" s="311">
        <v>3</v>
      </c>
      <c r="AG100" s="310" t="s">
        <v>56</v>
      </c>
      <c r="AH100" s="311" t="s">
        <v>30</v>
      </c>
      <c r="AI100" s="310" t="s">
        <v>56</v>
      </c>
      <c r="AJ100" s="142">
        <f t="shared" si="46"/>
        <v>0</v>
      </c>
      <c r="AK100" s="143">
        <f t="shared" si="47"/>
        <v>2</v>
      </c>
      <c r="AL100" s="143">
        <f t="shared" si="52"/>
        <v>0</v>
      </c>
      <c r="AM100" s="144">
        <f t="shared" si="49"/>
        <v>7</v>
      </c>
      <c r="AN100" s="145">
        <f t="shared" si="54"/>
        <v>9</v>
      </c>
      <c r="AO100" s="149">
        <f t="shared" si="51"/>
        <v>11</v>
      </c>
    </row>
    <row r="101" spans="1:41" ht="37.799999999999997" hidden="1" thickTop="1" thickBot="1">
      <c r="A101" s="49">
        <v>92</v>
      </c>
      <c r="B101" s="234" t="s">
        <v>428</v>
      </c>
      <c r="C101" s="327" t="s">
        <v>393</v>
      </c>
      <c r="D101" s="291">
        <v>213366</v>
      </c>
      <c r="E101" s="311">
        <v>4085</v>
      </c>
      <c r="F101" s="311" t="s">
        <v>17</v>
      </c>
      <c r="G101" s="311" t="s">
        <v>21</v>
      </c>
      <c r="H101" s="311" t="s">
        <v>24</v>
      </c>
      <c r="I101" s="310" t="s">
        <v>56</v>
      </c>
      <c r="J101" s="286">
        <v>3</v>
      </c>
      <c r="K101" s="311">
        <v>3</v>
      </c>
      <c r="L101" s="310" t="s">
        <v>56</v>
      </c>
      <c r="M101" s="310" t="s">
        <v>56</v>
      </c>
      <c r="N101" s="311" t="s">
        <v>17</v>
      </c>
      <c r="O101" s="311" t="s">
        <v>24</v>
      </c>
      <c r="P101" s="311">
        <v>3</v>
      </c>
      <c r="Q101" s="310" t="s">
        <v>56</v>
      </c>
      <c r="R101" s="311" t="s">
        <v>17</v>
      </c>
      <c r="S101" s="310" t="s">
        <v>56</v>
      </c>
      <c r="T101" s="311">
        <v>3</v>
      </c>
      <c r="U101" s="310" t="s">
        <v>56</v>
      </c>
      <c r="V101" s="310" t="s">
        <v>56</v>
      </c>
      <c r="W101" s="311">
        <v>1</v>
      </c>
      <c r="X101" s="311" t="s">
        <v>17</v>
      </c>
      <c r="Y101" s="311">
        <v>3</v>
      </c>
      <c r="Z101" s="286">
        <v>3</v>
      </c>
      <c r="AA101" s="310" t="s">
        <v>56</v>
      </c>
      <c r="AB101" s="310" t="s">
        <v>56</v>
      </c>
      <c r="AC101" s="311">
        <v>1</v>
      </c>
      <c r="AD101" s="311">
        <v>2</v>
      </c>
      <c r="AE101" s="310" t="s">
        <v>56</v>
      </c>
      <c r="AF101" s="311">
        <v>3</v>
      </c>
      <c r="AG101" s="310" t="s">
        <v>56</v>
      </c>
      <c r="AH101" s="311" t="s">
        <v>21</v>
      </c>
      <c r="AI101" s="311">
        <v>2</v>
      </c>
      <c r="AJ101" s="142">
        <f t="shared" si="46"/>
        <v>0</v>
      </c>
      <c r="AK101" s="143">
        <f t="shared" si="47"/>
        <v>2</v>
      </c>
      <c r="AL101" s="143">
        <f t="shared" si="52"/>
        <v>0</v>
      </c>
      <c r="AM101" s="144">
        <f t="shared" si="49"/>
        <v>7</v>
      </c>
      <c r="AN101" s="145">
        <f t="shared" si="54"/>
        <v>9</v>
      </c>
      <c r="AO101" s="149">
        <f t="shared" si="51"/>
        <v>11</v>
      </c>
    </row>
    <row r="102" spans="1:41" ht="37.799999999999997" hidden="1" thickTop="1" thickBot="1">
      <c r="A102" s="50">
        <v>93</v>
      </c>
      <c r="B102" s="234" t="s">
        <v>429</v>
      </c>
      <c r="C102" s="327" t="s">
        <v>393</v>
      </c>
      <c r="D102" s="291">
        <v>213325</v>
      </c>
      <c r="E102" s="311">
        <v>4041</v>
      </c>
      <c r="F102" s="311" t="s">
        <v>27</v>
      </c>
      <c r="G102" s="311" t="s">
        <v>27</v>
      </c>
      <c r="H102" s="310" t="s">
        <v>56</v>
      </c>
      <c r="I102" s="286">
        <v>3</v>
      </c>
      <c r="J102" s="311">
        <v>3</v>
      </c>
      <c r="K102" s="310" t="s">
        <v>56</v>
      </c>
      <c r="L102" s="311" t="s">
        <v>21</v>
      </c>
      <c r="M102" s="311">
        <v>2</v>
      </c>
      <c r="N102" s="311">
        <v>3</v>
      </c>
      <c r="O102" s="310" t="s">
        <v>56</v>
      </c>
      <c r="P102" s="310" t="s">
        <v>56</v>
      </c>
      <c r="Q102" s="311">
        <v>1</v>
      </c>
      <c r="R102" s="311" t="s">
        <v>27</v>
      </c>
      <c r="S102" s="310" t="s">
        <v>56</v>
      </c>
      <c r="T102" s="286">
        <v>3</v>
      </c>
      <c r="U102" s="310" t="s">
        <v>56</v>
      </c>
      <c r="V102" s="310" t="s">
        <v>56</v>
      </c>
      <c r="W102" s="311">
        <v>1</v>
      </c>
      <c r="X102" s="311" t="s">
        <v>24</v>
      </c>
      <c r="Y102" s="311">
        <v>3</v>
      </c>
      <c r="Z102" s="310" t="s">
        <v>56</v>
      </c>
      <c r="AA102" s="310" t="s">
        <v>56</v>
      </c>
      <c r="AB102" s="311" t="s">
        <v>17</v>
      </c>
      <c r="AC102" s="311" t="s">
        <v>21</v>
      </c>
      <c r="AD102" s="286">
        <v>3</v>
      </c>
      <c r="AE102" s="310" t="s">
        <v>56</v>
      </c>
      <c r="AF102" s="311">
        <v>3</v>
      </c>
      <c r="AG102" s="310" t="s">
        <v>56</v>
      </c>
      <c r="AH102" s="311" t="s">
        <v>21</v>
      </c>
      <c r="AI102" s="311">
        <v>2</v>
      </c>
      <c r="AJ102" s="142">
        <f t="shared" si="46"/>
        <v>0</v>
      </c>
      <c r="AK102" s="143">
        <f t="shared" si="47"/>
        <v>2</v>
      </c>
      <c r="AL102" s="143">
        <f t="shared" si="52"/>
        <v>0</v>
      </c>
      <c r="AM102" s="144">
        <f t="shared" si="49"/>
        <v>7</v>
      </c>
      <c r="AN102" s="145">
        <f t="shared" si="54"/>
        <v>9</v>
      </c>
      <c r="AO102" s="149">
        <f t="shared" si="51"/>
        <v>11</v>
      </c>
    </row>
    <row r="103" spans="1:41" ht="36.6" hidden="1" thickTop="1" thickBot="1">
      <c r="A103" s="49">
        <v>94</v>
      </c>
      <c r="B103" s="234" t="s">
        <v>427</v>
      </c>
      <c r="C103" s="327" t="s">
        <v>393</v>
      </c>
      <c r="D103" s="291">
        <v>213103</v>
      </c>
      <c r="E103" s="311">
        <v>4118</v>
      </c>
      <c r="F103" s="311">
        <v>2</v>
      </c>
      <c r="G103" s="310" t="s">
        <v>56</v>
      </c>
      <c r="H103" s="311" t="s">
        <v>17</v>
      </c>
      <c r="I103" s="311" t="s">
        <v>21</v>
      </c>
      <c r="J103" s="311">
        <v>2</v>
      </c>
      <c r="K103" s="311">
        <v>2</v>
      </c>
      <c r="L103" s="310" t="s">
        <v>56</v>
      </c>
      <c r="M103" s="310" t="s">
        <v>56</v>
      </c>
      <c r="N103" s="311" t="s">
        <v>21</v>
      </c>
      <c r="O103" s="311">
        <v>2</v>
      </c>
      <c r="P103" s="310" t="s">
        <v>56</v>
      </c>
      <c r="Q103" s="311" t="s">
        <v>17</v>
      </c>
      <c r="R103" s="311">
        <v>2</v>
      </c>
      <c r="S103" s="310" t="s">
        <v>56</v>
      </c>
      <c r="T103" s="310" t="s">
        <v>56</v>
      </c>
      <c r="U103" s="311">
        <v>1</v>
      </c>
      <c r="V103" s="311" t="s">
        <v>17</v>
      </c>
      <c r="W103" s="311" t="s">
        <v>17</v>
      </c>
      <c r="X103" s="311">
        <v>2</v>
      </c>
      <c r="Y103" s="310" t="s">
        <v>56</v>
      </c>
      <c r="Z103" s="310" t="s">
        <v>56</v>
      </c>
      <c r="AA103" s="311" t="s">
        <v>17</v>
      </c>
      <c r="AB103" s="311" t="s">
        <v>24</v>
      </c>
      <c r="AC103" s="310" t="s">
        <v>56</v>
      </c>
      <c r="AD103" s="311" t="s">
        <v>21</v>
      </c>
      <c r="AE103" s="311" t="s">
        <v>27</v>
      </c>
      <c r="AF103" s="310" t="s">
        <v>56</v>
      </c>
      <c r="AG103" s="310" t="s">
        <v>56</v>
      </c>
      <c r="AH103" s="311">
        <v>1</v>
      </c>
      <c r="AI103" s="311" t="s">
        <v>24</v>
      </c>
      <c r="AJ103" s="142">
        <f t="shared" si="46"/>
        <v>0</v>
      </c>
      <c r="AK103" s="143">
        <f t="shared" si="47"/>
        <v>6</v>
      </c>
      <c r="AL103" s="143">
        <f t="shared" si="52"/>
        <v>0</v>
      </c>
      <c r="AM103" s="144">
        <f t="shared" si="49"/>
        <v>0</v>
      </c>
      <c r="AN103" s="145">
        <f t="shared" ref="AN103:AN107" si="55">SUM(AJ103:AM103)</f>
        <v>6</v>
      </c>
      <c r="AO103" s="149">
        <f t="shared" si="51"/>
        <v>11</v>
      </c>
    </row>
    <row r="104" spans="1:41" ht="36.6" hidden="1" thickTop="1" thickBot="1">
      <c r="A104" s="49">
        <v>95</v>
      </c>
      <c r="B104" s="234" t="s">
        <v>170</v>
      </c>
      <c r="C104" s="327" t="s">
        <v>393</v>
      </c>
      <c r="D104" s="291">
        <v>204403</v>
      </c>
      <c r="E104" s="311">
        <v>4121</v>
      </c>
      <c r="F104" s="310" t="s">
        <v>56</v>
      </c>
      <c r="G104" s="311" t="s">
        <v>21</v>
      </c>
      <c r="H104" s="311">
        <v>2</v>
      </c>
      <c r="I104" s="310" t="s">
        <v>56</v>
      </c>
      <c r="J104" s="310" t="s">
        <v>56</v>
      </c>
      <c r="K104" s="311" t="s">
        <v>17</v>
      </c>
      <c r="L104" s="311" t="s">
        <v>24</v>
      </c>
      <c r="M104" s="311">
        <v>2</v>
      </c>
      <c r="N104" s="310" t="s">
        <v>56</v>
      </c>
      <c r="O104" s="310" t="s">
        <v>56</v>
      </c>
      <c r="P104" s="311">
        <v>1</v>
      </c>
      <c r="Q104" s="311" t="s">
        <v>21</v>
      </c>
      <c r="R104" s="311">
        <v>2</v>
      </c>
      <c r="S104" s="310" t="s">
        <v>56</v>
      </c>
      <c r="T104" s="310" t="s">
        <v>56</v>
      </c>
      <c r="U104" s="311">
        <v>1</v>
      </c>
      <c r="V104" s="311" t="s">
        <v>17</v>
      </c>
      <c r="W104" s="311">
        <v>2</v>
      </c>
      <c r="X104" s="310" t="s">
        <v>56</v>
      </c>
      <c r="Y104" s="311" t="s">
        <v>21</v>
      </c>
      <c r="Z104" s="311">
        <v>2</v>
      </c>
      <c r="AA104" s="310" t="s">
        <v>56</v>
      </c>
      <c r="AB104" s="311">
        <v>1</v>
      </c>
      <c r="AC104" s="311" t="s">
        <v>17</v>
      </c>
      <c r="AD104" s="311" t="s">
        <v>17</v>
      </c>
      <c r="AE104" s="311">
        <v>2</v>
      </c>
      <c r="AF104" s="310" t="s">
        <v>56</v>
      </c>
      <c r="AG104" s="310" t="s">
        <v>56</v>
      </c>
      <c r="AH104" s="311">
        <v>1</v>
      </c>
      <c r="AI104" s="311" t="s">
        <v>24</v>
      </c>
      <c r="AJ104" s="142">
        <f t="shared" si="46"/>
        <v>0</v>
      </c>
      <c r="AK104" s="143">
        <f t="shared" si="47"/>
        <v>6</v>
      </c>
      <c r="AL104" s="143">
        <f t="shared" si="52"/>
        <v>0</v>
      </c>
      <c r="AM104" s="144">
        <f t="shared" si="49"/>
        <v>0</v>
      </c>
      <c r="AN104" s="145">
        <f t="shared" si="55"/>
        <v>6</v>
      </c>
      <c r="AO104" s="149">
        <f t="shared" si="51"/>
        <v>11</v>
      </c>
    </row>
    <row r="105" spans="1:41" ht="36.6" hidden="1" thickTop="1" thickBot="1">
      <c r="A105" s="49">
        <v>96</v>
      </c>
      <c r="B105" s="232" t="s">
        <v>205</v>
      </c>
      <c r="C105" s="327" t="s">
        <v>393</v>
      </c>
      <c r="D105" s="291">
        <v>196979</v>
      </c>
      <c r="E105" s="311">
        <v>4037</v>
      </c>
      <c r="F105" s="311">
        <v>2</v>
      </c>
      <c r="G105" s="310" t="s">
        <v>56</v>
      </c>
      <c r="H105" s="311">
        <v>1</v>
      </c>
      <c r="I105" s="311" t="s">
        <v>21</v>
      </c>
      <c r="J105" s="311">
        <v>2</v>
      </c>
      <c r="K105" s="435" t="s">
        <v>56</v>
      </c>
      <c r="L105" s="435" t="s">
        <v>56</v>
      </c>
      <c r="M105" s="311" t="s">
        <v>17</v>
      </c>
      <c r="N105" s="311">
        <v>2</v>
      </c>
      <c r="O105" s="310" t="s">
        <v>56</v>
      </c>
      <c r="P105" s="311">
        <v>1</v>
      </c>
      <c r="Q105" s="311" t="s">
        <v>21</v>
      </c>
      <c r="R105" s="311">
        <v>2</v>
      </c>
      <c r="S105" s="310" t="s">
        <v>56</v>
      </c>
      <c r="T105" s="310" t="s">
        <v>56</v>
      </c>
      <c r="U105" s="311" t="s">
        <v>21</v>
      </c>
      <c r="V105" s="311" t="s">
        <v>24</v>
      </c>
      <c r="W105" s="310" t="s">
        <v>56</v>
      </c>
      <c r="X105" s="311" t="s">
        <v>21</v>
      </c>
      <c r="Y105" s="311" t="s">
        <v>27</v>
      </c>
      <c r="Z105" s="311">
        <v>2</v>
      </c>
      <c r="AA105" s="310" t="s">
        <v>56</v>
      </c>
      <c r="AB105" s="310" t="s">
        <v>56</v>
      </c>
      <c r="AC105" s="311">
        <v>1</v>
      </c>
      <c r="AD105" s="311" t="s">
        <v>21</v>
      </c>
      <c r="AE105" s="311">
        <v>2</v>
      </c>
      <c r="AF105" s="310" t="s">
        <v>56</v>
      </c>
      <c r="AG105" s="310" t="s">
        <v>56</v>
      </c>
      <c r="AH105" s="311" t="s">
        <v>17</v>
      </c>
      <c r="AI105" s="311" t="s">
        <v>27</v>
      </c>
      <c r="AJ105" s="142">
        <f t="shared" si="46"/>
        <v>0</v>
      </c>
      <c r="AK105" s="143">
        <f t="shared" si="47"/>
        <v>6</v>
      </c>
      <c r="AL105" s="143">
        <f t="shared" si="52"/>
        <v>0</v>
      </c>
      <c r="AM105" s="144">
        <f t="shared" si="49"/>
        <v>0</v>
      </c>
      <c r="AN105" s="145">
        <f t="shared" si="55"/>
        <v>6</v>
      </c>
      <c r="AO105" s="149">
        <f t="shared" si="51"/>
        <v>11</v>
      </c>
    </row>
    <row r="106" spans="1:41" ht="37.799999999999997" hidden="1" thickTop="1" thickBot="1">
      <c r="A106" s="50">
        <v>97</v>
      </c>
      <c r="B106" s="236" t="s">
        <v>74</v>
      </c>
      <c r="C106" s="327" t="s">
        <v>393</v>
      </c>
      <c r="D106" s="291">
        <v>203540</v>
      </c>
      <c r="E106" s="311">
        <v>4065</v>
      </c>
      <c r="F106" s="310" t="s">
        <v>56</v>
      </c>
      <c r="G106" s="311">
        <v>1</v>
      </c>
      <c r="H106" s="311" t="s">
        <v>17</v>
      </c>
      <c r="I106" s="311">
        <v>2</v>
      </c>
      <c r="J106" s="404">
        <v>2</v>
      </c>
      <c r="K106" s="310" t="s">
        <v>56</v>
      </c>
      <c r="L106" s="310" t="s">
        <v>56</v>
      </c>
      <c r="M106" s="311">
        <v>1</v>
      </c>
      <c r="N106" s="311" t="s">
        <v>27</v>
      </c>
      <c r="O106" s="311">
        <v>2</v>
      </c>
      <c r="P106" s="310" t="s">
        <v>56</v>
      </c>
      <c r="Q106" s="311" t="s">
        <v>17</v>
      </c>
      <c r="R106" s="311">
        <v>2</v>
      </c>
      <c r="S106" s="310" t="s">
        <v>56</v>
      </c>
      <c r="T106" s="311" t="s">
        <v>17</v>
      </c>
      <c r="U106" s="311" t="s">
        <v>24</v>
      </c>
      <c r="V106" s="310" t="s">
        <v>56</v>
      </c>
      <c r="W106" s="311" t="s">
        <v>21</v>
      </c>
      <c r="X106" s="311">
        <v>2</v>
      </c>
      <c r="Y106" s="310" t="s">
        <v>56</v>
      </c>
      <c r="Z106" s="310" t="s">
        <v>56</v>
      </c>
      <c r="AA106" s="311">
        <v>1</v>
      </c>
      <c r="AB106" s="311">
        <v>2</v>
      </c>
      <c r="AC106" s="310" t="s">
        <v>56</v>
      </c>
      <c r="AD106" s="310" t="s">
        <v>56</v>
      </c>
      <c r="AE106" s="311" t="s">
        <v>17</v>
      </c>
      <c r="AF106" s="311" t="s">
        <v>30</v>
      </c>
      <c r="AG106" s="310" t="s">
        <v>56</v>
      </c>
      <c r="AH106" s="311" t="s">
        <v>17</v>
      </c>
      <c r="AI106" s="311" t="s">
        <v>27</v>
      </c>
      <c r="AJ106" s="142">
        <f t="shared" si="46"/>
        <v>0</v>
      </c>
      <c r="AK106" s="143">
        <f t="shared" si="47"/>
        <v>6</v>
      </c>
      <c r="AL106" s="143">
        <f t="shared" si="52"/>
        <v>0</v>
      </c>
      <c r="AM106" s="144">
        <f t="shared" si="49"/>
        <v>0</v>
      </c>
      <c r="AN106" s="145">
        <f t="shared" si="55"/>
        <v>6</v>
      </c>
      <c r="AO106" s="149">
        <f t="shared" si="51"/>
        <v>11</v>
      </c>
    </row>
    <row r="107" spans="1:41" ht="36.6" hidden="1" thickTop="1" thickBot="1">
      <c r="A107" s="49">
        <v>98</v>
      </c>
      <c r="B107" s="236" t="s">
        <v>128</v>
      </c>
      <c r="C107" s="327" t="s">
        <v>393</v>
      </c>
      <c r="D107" s="291">
        <v>204327</v>
      </c>
      <c r="E107" s="311">
        <v>4042</v>
      </c>
      <c r="F107" s="311" t="s">
        <v>21</v>
      </c>
      <c r="G107" s="311">
        <v>2</v>
      </c>
      <c r="H107" s="310" t="s">
        <v>56</v>
      </c>
      <c r="I107" s="311" t="s">
        <v>17</v>
      </c>
      <c r="J107" s="311" t="s">
        <v>17</v>
      </c>
      <c r="K107" s="311">
        <v>2</v>
      </c>
      <c r="L107" s="311">
        <v>2</v>
      </c>
      <c r="M107" s="310" t="s">
        <v>56</v>
      </c>
      <c r="N107" s="310" t="s">
        <v>56</v>
      </c>
      <c r="O107" s="311" t="s">
        <v>17</v>
      </c>
      <c r="P107" s="311" t="s">
        <v>24</v>
      </c>
      <c r="Q107" s="310" t="s">
        <v>56</v>
      </c>
      <c r="R107" s="310" t="s">
        <v>56</v>
      </c>
      <c r="S107" s="311">
        <v>1</v>
      </c>
      <c r="T107" s="311">
        <v>2</v>
      </c>
      <c r="U107" s="311">
        <v>2</v>
      </c>
      <c r="V107" s="310" t="s">
        <v>56</v>
      </c>
      <c r="W107" s="310" t="s">
        <v>56</v>
      </c>
      <c r="X107" s="311" t="s">
        <v>21</v>
      </c>
      <c r="Y107" s="311" t="s">
        <v>27</v>
      </c>
      <c r="Z107" s="310" t="s">
        <v>56</v>
      </c>
      <c r="AA107" s="311" t="s">
        <v>17</v>
      </c>
      <c r="AB107" s="311" t="s">
        <v>27</v>
      </c>
      <c r="AC107" s="311">
        <v>2</v>
      </c>
      <c r="AD107" s="435" t="s">
        <v>56</v>
      </c>
      <c r="AE107" s="435" t="s">
        <v>56</v>
      </c>
      <c r="AF107" s="311" t="s">
        <v>17</v>
      </c>
      <c r="AG107" s="311">
        <v>2</v>
      </c>
      <c r="AH107" s="310" t="s">
        <v>56</v>
      </c>
      <c r="AI107" s="311">
        <v>1</v>
      </c>
      <c r="AJ107" s="142">
        <f t="shared" si="46"/>
        <v>0</v>
      </c>
      <c r="AK107" s="143">
        <f t="shared" si="47"/>
        <v>7</v>
      </c>
      <c r="AL107" s="143">
        <f t="shared" si="52"/>
        <v>0</v>
      </c>
      <c r="AM107" s="144">
        <f t="shared" si="49"/>
        <v>0</v>
      </c>
      <c r="AN107" s="145">
        <f t="shared" si="55"/>
        <v>7</v>
      </c>
      <c r="AO107" s="149">
        <f t="shared" si="51"/>
        <v>11</v>
      </c>
    </row>
    <row r="108" spans="1:41" ht="36.6" hidden="1" thickTop="1" thickBot="1">
      <c r="A108" s="49">
        <v>99</v>
      </c>
      <c r="B108" s="232" t="s">
        <v>203</v>
      </c>
      <c r="C108" s="327" t="s">
        <v>393</v>
      </c>
      <c r="D108" s="291">
        <v>204375</v>
      </c>
      <c r="E108" s="311">
        <v>4119</v>
      </c>
      <c r="F108" s="311" t="s">
        <v>21</v>
      </c>
      <c r="G108" s="311" t="s">
        <v>24</v>
      </c>
      <c r="H108" s="311">
        <v>2</v>
      </c>
      <c r="I108" s="310" t="s">
        <v>56</v>
      </c>
      <c r="J108" s="310" t="s">
        <v>56</v>
      </c>
      <c r="K108" s="311" t="s">
        <v>17</v>
      </c>
      <c r="L108" s="311" t="s">
        <v>21</v>
      </c>
      <c r="M108" s="310" t="s">
        <v>56</v>
      </c>
      <c r="N108" s="310" t="s">
        <v>56</v>
      </c>
      <c r="O108" s="311" t="s">
        <v>24</v>
      </c>
      <c r="P108" s="311">
        <v>2</v>
      </c>
      <c r="Q108" s="310" t="s">
        <v>56</v>
      </c>
      <c r="R108" s="311">
        <v>1</v>
      </c>
      <c r="S108" s="443" t="s">
        <v>459</v>
      </c>
      <c r="T108" s="443" t="s">
        <v>459</v>
      </c>
      <c r="U108" s="435" t="s">
        <v>56</v>
      </c>
      <c r="V108" s="311">
        <v>2</v>
      </c>
      <c r="W108" s="311">
        <v>2</v>
      </c>
      <c r="X108" s="310" t="s">
        <v>56</v>
      </c>
      <c r="Y108" s="311">
        <v>1</v>
      </c>
      <c r="Z108" s="435" t="s">
        <v>56</v>
      </c>
      <c r="AA108" s="443" t="s">
        <v>459</v>
      </c>
      <c r="AB108" s="443" t="s">
        <v>84</v>
      </c>
      <c r="AC108" s="435" t="s">
        <v>56</v>
      </c>
      <c r="AD108" s="311">
        <v>1</v>
      </c>
      <c r="AE108" s="311" t="s">
        <v>17</v>
      </c>
      <c r="AF108" s="311">
        <v>2</v>
      </c>
      <c r="AG108" s="311">
        <v>2</v>
      </c>
      <c r="AH108" s="310" t="s">
        <v>56</v>
      </c>
      <c r="AI108" s="310" t="s">
        <v>56</v>
      </c>
      <c r="AJ108" s="142">
        <f t="shared" si="46"/>
        <v>0</v>
      </c>
      <c r="AK108" s="143">
        <f t="shared" si="47"/>
        <v>6</v>
      </c>
      <c r="AL108" s="143">
        <f t="shared" si="52"/>
        <v>0</v>
      </c>
      <c r="AM108" s="144">
        <f t="shared" si="49"/>
        <v>0</v>
      </c>
      <c r="AN108" s="145">
        <f t="shared" si="54"/>
        <v>6</v>
      </c>
      <c r="AO108" s="149">
        <f t="shared" si="51"/>
        <v>11</v>
      </c>
    </row>
    <row r="109" spans="1:41" ht="37.799999999999997" hidden="1" thickTop="1" thickBot="1">
      <c r="A109" s="49">
        <v>100</v>
      </c>
      <c r="B109" s="234" t="s">
        <v>199</v>
      </c>
      <c r="C109" s="327" t="s">
        <v>393</v>
      </c>
      <c r="D109" s="291">
        <v>193775</v>
      </c>
      <c r="E109" s="311">
        <v>4044</v>
      </c>
      <c r="F109" s="311" t="s">
        <v>30</v>
      </c>
      <c r="G109" s="311">
        <v>2</v>
      </c>
      <c r="H109" s="310" t="s">
        <v>56</v>
      </c>
      <c r="I109" s="311" t="s">
        <v>17</v>
      </c>
      <c r="J109" s="311" t="s">
        <v>17</v>
      </c>
      <c r="K109" s="435" t="s">
        <v>56</v>
      </c>
      <c r="L109" s="310" t="s">
        <v>56</v>
      </c>
      <c r="M109" s="311" t="s">
        <v>17</v>
      </c>
      <c r="N109" s="405">
        <v>2</v>
      </c>
      <c r="O109" s="312" t="s">
        <v>84</v>
      </c>
      <c r="P109" s="310" t="s">
        <v>56</v>
      </c>
      <c r="Q109" s="311">
        <v>1</v>
      </c>
      <c r="R109" s="311" t="s">
        <v>21</v>
      </c>
      <c r="S109" s="311">
        <v>2</v>
      </c>
      <c r="T109" s="435" t="s">
        <v>56</v>
      </c>
      <c r="U109" s="310" t="s">
        <v>56</v>
      </c>
      <c r="V109" s="311" t="s">
        <v>21</v>
      </c>
      <c r="W109" s="311" t="s">
        <v>27</v>
      </c>
      <c r="X109" s="310" t="s">
        <v>56</v>
      </c>
      <c r="Y109" s="311" t="s">
        <v>17</v>
      </c>
      <c r="Z109" s="311" t="s">
        <v>27</v>
      </c>
      <c r="AA109" s="310" t="s">
        <v>56</v>
      </c>
      <c r="AB109" s="310" t="s">
        <v>56</v>
      </c>
      <c r="AC109" s="311">
        <v>1</v>
      </c>
      <c r="AD109" s="311" t="s">
        <v>21</v>
      </c>
      <c r="AE109" s="311" t="s">
        <v>27</v>
      </c>
      <c r="AF109" s="310" t="s">
        <v>56</v>
      </c>
      <c r="AG109" s="311" t="s">
        <v>21</v>
      </c>
      <c r="AH109" s="311" t="s">
        <v>27</v>
      </c>
      <c r="AI109" s="310" t="s">
        <v>56</v>
      </c>
      <c r="AJ109" s="142">
        <f t="shared" si="46"/>
        <v>0</v>
      </c>
      <c r="AK109" s="143">
        <f t="shared" si="47"/>
        <v>3</v>
      </c>
      <c r="AL109" s="143">
        <f t="shared" si="52"/>
        <v>0</v>
      </c>
      <c r="AM109" s="144">
        <f t="shared" si="49"/>
        <v>0</v>
      </c>
      <c r="AN109" s="145">
        <f t="shared" si="54"/>
        <v>3</v>
      </c>
      <c r="AO109" s="149">
        <f t="shared" si="51"/>
        <v>11</v>
      </c>
    </row>
    <row r="110" spans="1:41" ht="36.6" hidden="1" thickTop="1" thickBot="1">
      <c r="A110" s="50">
        <v>101</v>
      </c>
      <c r="B110" s="234" t="s">
        <v>312</v>
      </c>
      <c r="C110" s="327" t="s">
        <v>393</v>
      </c>
      <c r="D110" s="291">
        <v>206148</v>
      </c>
      <c r="E110" s="311">
        <v>4033</v>
      </c>
      <c r="F110" s="311" t="s">
        <v>21</v>
      </c>
      <c r="G110" s="311">
        <v>2</v>
      </c>
      <c r="H110" s="310" t="s">
        <v>56</v>
      </c>
      <c r="I110" s="310" t="s">
        <v>56</v>
      </c>
      <c r="J110" s="311">
        <v>1</v>
      </c>
      <c r="K110" s="311">
        <v>2</v>
      </c>
      <c r="L110" s="311">
        <v>2</v>
      </c>
      <c r="M110" s="310" t="s">
        <v>56</v>
      </c>
      <c r="N110" s="310" t="s">
        <v>56</v>
      </c>
      <c r="O110" s="311" t="s">
        <v>17</v>
      </c>
      <c r="P110" s="311">
        <v>2</v>
      </c>
      <c r="Q110" s="310" t="s">
        <v>56</v>
      </c>
      <c r="R110" s="311" t="s">
        <v>17</v>
      </c>
      <c r="S110" s="311" t="s">
        <v>21</v>
      </c>
      <c r="T110" s="310" t="s">
        <v>56</v>
      </c>
      <c r="U110" s="311" t="s">
        <v>21</v>
      </c>
      <c r="V110" s="311" t="s">
        <v>27</v>
      </c>
      <c r="W110" s="310" t="s">
        <v>56</v>
      </c>
      <c r="X110" s="311" t="s">
        <v>17</v>
      </c>
      <c r="Y110" s="311" t="s">
        <v>24</v>
      </c>
      <c r="Z110" s="310" t="s">
        <v>56</v>
      </c>
      <c r="AA110" s="310" t="s">
        <v>56</v>
      </c>
      <c r="AB110" s="311">
        <v>1</v>
      </c>
      <c r="AC110" s="311" t="s">
        <v>17</v>
      </c>
      <c r="AD110" s="311">
        <v>2</v>
      </c>
      <c r="AE110" s="310" t="s">
        <v>56</v>
      </c>
      <c r="AF110" s="310" t="s">
        <v>56</v>
      </c>
      <c r="AG110" s="311">
        <v>1</v>
      </c>
      <c r="AH110" s="311">
        <v>2</v>
      </c>
      <c r="AI110" s="311">
        <v>2</v>
      </c>
      <c r="AJ110" s="142">
        <f t="shared" ref="AJ110:AJ141" si="56">COUNTIF(F110:AI110,"1F")</f>
        <v>0</v>
      </c>
      <c r="AK110" s="143">
        <f t="shared" ref="AK110:AK143" si="57">COUNTIF(F110:AI110,"2")</f>
        <v>7</v>
      </c>
      <c r="AL110" s="143">
        <f t="shared" si="52"/>
        <v>0</v>
      </c>
      <c r="AM110" s="144">
        <f t="shared" ref="AM110:AM143" si="58">COUNTIF(F110:AI110,"3")</f>
        <v>0</v>
      </c>
      <c r="AN110" s="145">
        <f t="shared" si="54"/>
        <v>7</v>
      </c>
      <c r="AO110" s="149">
        <f t="shared" ref="AO110:AO145" si="59">COUNTIF(F110:AI110,"L")</f>
        <v>11</v>
      </c>
    </row>
    <row r="111" spans="1:41" ht="36.6" hidden="1" thickTop="1" thickBot="1">
      <c r="A111" s="49">
        <v>102</v>
      </c>
      <c r="B111" s="234" t="s">
        <v>424</v>
      </c>
      <c r="C111" s="327" t="s">
        <v>393</v>
      </c>
      <c r="D111" s="291">
        <v>206758</v>
      </c>
      <c r="E111" s="311">
        <v>4011</v>
      </c>
      <c r="F111" s="311" t="s">
        <v>21</v>
      </c>
      <c r="G111" s="311">
        <v>2</v>
      </c>
      <c r="H111" s="310" t="s">
        <v>56</v>
      </c>
      <c r="I111" s="310" t="s">
        <v>56</v>
      </c>
      <c r="J111" s="311">
        <v>1</v>
      </c>
      <c r="K111" s="311" t="s">
        <v>21</v>
      </c>
      <c r="L111" s="311">
        <v>2</v>
      </c>
      <c r="M111" s="310" t="s">
        <v>56</v>
      </c>
      <c r="N111" s="311">
        <v>1</v>
      </c>
      <c r="O111" s="311">
        <v>1</v>
      </c>
      <c r="P111" s="311" t="s">
        <v>24</v>
      </c>
      <c r="Q111" s="311">
        <v>2</v>
      </c>
      <c r="R111" s="310" t="s">
        <v>56</v>
      </c>
      <c r="S111" s="310" t="s">
        <v>56</v>
      </c>
      <c r="T111" s="311" t="s">
        <v>27</v>
      </c>
      <c r="U111" s="311">
        <v>2</v>
      </c>
      <c r="V111" s="435" t="s">
        <v>56</v>
      </c>
      <c r="W111" s="435" t="s">
        <v>56</v>
      </c>
      <c r="X111" s="311" t="s">
        <v>17</v>
      </c>
      <c r="Y111" s="311" t="s">
        <v>24</v>
      </c>
      <c r="Z111" s="310" t="s">
        <v>56</v>
      </c>
      <c r="AA111" s="310" t="s">
        <v>56</v>
      </c>
      <c r="AB111" s="311" t="s">
        <v>27</v>
      </c>
      <c r="AC111" s="311">
        <v>2</v>
      </c>
      <c r="AD111" s="310" t="s">
        <v>56</v>
      </c>
      <c r="AE111" s="311">
        <v>2</v>
      </c>
      <c r="AF111" s="310" t="s">
        <v>56</v>
      </c>
      <c r="AG111" s="311" t="s">
        <v>17</v>
      </c>
      <c r="AH111" s="311" t="s">
        <v>27</v>
      </c>
      <c r="AI111" s="311">
        <v>2</v>
      </c>
      <c r="AJ111" s="142">
        <f t="shared" si="56"/>
        <v>0</v>
      </c>
      <c r="AK111" s="143">
        <f t="shared" si="57"/>
        <v>7</v>
      </c>
      <c r="AL111" s="143">
        <f t="shared" si="52"/>
        <v>0</v>
      </c>
      <c r="AM111" s="144">
        <f t="shared" si="58"/>
        <v>0</v>
      </c>
      <c r="AN111" s="145">
        <f t="shared" si="54"/>
        <v>7</v>
      </c>
      <c r="AO111" s="149">
        <f t="shared" si="59"/>
        <v>11</v>
      </c>
    </row>
    <row r="112" spans="1:41" ht="36.6" hidden="1" thickTop="1" thickBot="1">
      <c r="A112" s="49">
        <v>103</v>
      </c>
      <c r="B112" s="232" t="s">
        <v>146</v>
      </c>
      <c r="C112" s="291" t="s">
        <v>259</v>
      </c>
      <c r="D112" s="291">
        <v>191078</v>
      </c>
      <c r="E112" s="311">
        <v>4026</v>
      </c>
      <c r="F112" s="310" t="s">
        <v>56</v>
      </c>
      <c r="G112" s="310" t="s">
        <v>56</v>
      </c>
      <c r="H112" s="311">
        <v>1</v>
      </c>
      <c r="I112" s="311" t="s">
        <v>27</v>
      </c>
      <c r="J112" s="311" t="s">
        <v>27</v>
      </c>
      <c r="K112" s="311">
        <v>2</v>
      </c>
      <c r="L112" s="310" t="s">
        <v>56</v>
      </c>
      <c r="M112" s="310" t="s">
        <v>56</v>
      </c>
      <c r="N112" s="311">
        <v>1</v>
      </c>
      <c r="O112" s="311">
        <v>1</v>
      </c>
      <c r="P112" s="311">
        <v>2</v>
      </c>
      <c r="Q112" s="311">
        <v>2</v>
      </c>
      <c r="R112" s="310" t="s">
        <v>56</v>
      </c>
      <c r="S112" s="310" t="s">
        <v>56</v>
      </c>
      <c r="T112" s="311" t="s">
        <v>27</v>
      </c>
      <c r="U112" s="311">
        <v>2</v>
      </c>
      <c r="V112" s="310" t="s">
        <v>56</v>
      </c>
      <c r="W112" s="310" t="s">
        <v>56</v>
      </c>
      <c r="X112" s="311">
        <v>1</v>
      </c>
      <c r="Y112" s="311" t="s">
        <v>17</v>
      </c>
      <c r="Z112" s="311">
        <v>2</v>
      </c>
      <c r="AA112" s="310" t="s">
        <v>56</v>
      </c>
      <c r="AB112" s="311" t="s">
        <v>24</v>
      </c>
      <c r="AC112" s="311">
        <v>2</v>
      </c>
      <c r="AD112" s="310" t="s">
        <v>56</v>
      </c>
      <c r="AE112" s="311" t="s">
        <v>21</v>
      </c>
      <c r="AF112" s="311" t="s">
        <v>27</v>
      </c>
      <c r="AG112" s="310" t="s">
        <v>56</v>
      </c>
      <c r="AH112" s="312" t="s">
        <v>84</v>
      </c>
      <c r="AI112" s="311">
        <v>1</v>
      </c>
      <c r="AJ112" s="142">
        <f t="shared" si="56"/>
        <v>0</v>
      </c>
      <c r="AK112" s="143">
        <f t="shared" si="57"/>
        <v>6</v>
      </c>
      <c r="AL112" s="143">
        <f t="shared" si="52"/>
        <v>0</v>
      </c>
      <c r="AM112" s="144">
        <f t="shared" si="58"/>
        <v>0</v>
      </c>
      <c r="AN112" s="145">
        <f t="shared" si="54"/>
        <v>6</v>
      </c>
      <c r="AO112" s="149">
        <f t="shared" si="59"/>
        <v>11</v>
      </c>
    </row>
    <row r="113" spans="1:56" ht="37.799999999999997" hidden="1" thickTop="1" thickBot="1">
      <c r="A113" s="49">
        <v>104</v>
      </c>
      <c r="B113" s="232" t="s">
        <v>127</v>
      </c>
      <c r="C113" s="291" t="s">
        <v>259</v>
      </c>
      <c r="D113" s="291">
        <v>186048</v>
      </c>
      <c r="E113" s="311">
        <v>4048</v>
      </c>
      <c r="F113" s="405">
        <v>2</v>
      </c>
      <c r="G113" s="310" t="s">
        <v>56</v>
      </c>
      <c r="H113" s="310" t="s">
        <v>56</v>
      </c>
      <c r="I113" s="311">
        <v>1</v>
      </c>
      <c r="J113" s="311">
        <v>1</v>
      </c>
      <c r="K113" s="311" t="s">
        <v>21</v>
      </c>
      <c r="L113" s="311">
        <v>2</v>
      </c>
      <c r="M113" s="310" t="s">
        <v>56</v>
      </c>
      <c r="N113" s="310" t="s">
        <v>56</v>
      </c>
      <c r="O113" s="311" t="s">
        <v>17</v>
      </c>
      <c r="P113" s="311">
        <v>2</v>
      </c>
      <c r="Q113" s="310" t="s">
        <v>56</v>
      </c>
      <c r="R113" s="310" t="s">
        <v>56</v>
      </c>
      <c r="S113" s="311">
        <v>1</v>
      </c>
      <c r="T113" s="311" t="s">
        <v>17</v>
      </c>
      <c r="U113" s="311">
        <v>2</v>
      </c>
      <c r="V113" s="310" t="s">
        <v>56</v>
      </c>
      <c r="W113" s="311">
        <v>1</v>
      </c>
      <c r="X113" s="311" t="s">
        <v>21</v>
      </c>
      <c r="Y113" s="311">
        <v>2</v>
      </c>
      <c r="Z113" s="310" t="s">
        <v>56</v>
      </c>
      <c r="AA113" s="311">
        <v>1</v>
      </c>
      <c r="AB113" s="311" t="s">
        <v>30</v>
      </c>
      <c r="AC113" s="311">
        <v>2</v>
      </c>
      <c r="AD113" s="310" t="s">
        <v>56</v>
      </c>
      <c r="AE113" s="311">
        <v>1</v>
      </c>
      <c r="AF113" s="311" t="s">
        <v>21</v>
      </c>
      <c r="AG113" s="311" t="s">
        <v>27</v>
      </c>
      <c r="AH113" s="435" t="s">
        <v>56</v>
      </c>
      <c r="AI113" s="435" t="s">
        <v>56</v>
      </c>
      <c r="AJ113" s="142">
        <f t="shared" si="56"/>
        <v>0</v>
      </c>
      <c r="AK113" s="143">
        <f t="shared" si="57"/>
        <v>6</v>
      </c>
      <c r="AL113" s="143">
        <f t="shared" si="52"/>
        <v>0</v>
      </c>
      <c r="AM113" s="144">
        <f t="shared" si="58"/>
        <v>0</v>
      </c>
      <c r="AN113" s="145">
        <f t="shared" si="54"/>
        <v>6</v>
      </c>
      <c r="AO113" s="149">
        <f t="shared" si="59"/>
        <v>11</v>
      </c>
    </row>
    <row r="114" spans="1:56" ht="37.799999999999997" hidden="1" thickTop="1" thickBot="1">
      <c r="A114" s="50">
        <v>105</v>
      </c>
      <c r="B114" s="232" t="s">
        <v>147</v>
      </c>
      <c r="C114" s="291" t="s">
        <v>259</v>
      </c>
      <c r="D114" s="291">
        <v>200906</v>
      </c>
      <c r="E114" s="311">
        <v>4010</v>
      </c>
      <c r="F114" s="311" t="s">
        <v>17</v>
      </c>
      <c r="G114" s="311" t="s">
        <v>24</v>
      </c>
      <c r="H114" s="311">
        <v>2</v>
      </c>
      <c r="I114" s="310" t="s">
        <v>56</v>
      </c>
      <c r="J114" s="310" t="s">
        <v>56</v>
      </c>
      <c r="K114" s="311">
        <v>1</v>
      </c>
      <c r="L114" s="311" t="s">
        <v>17</v>
      </c>
      <c r="M114" s="405">
        <v>2</v>
      </c>
      <c r="N114" s="310" t="s">
        <v>56</v>
      </c>
      <c r="O114" s="310" t="s">
        <v>56</v>
      </c>
      <c r="P114" s="311" t="s">
        <v>17</v>
      </c>
      <c r="Q114" s="311">
        <v>2</v>
      </c>
      <c r="R114" s="310" t="s">
        <v>56</v>
      </c>
      <c r="S114" s="311" t="s">
        <v>17</v>
      </c>
      <c r="T114" s="310" t="s">
        <v>56</v>
      </c>
      <c r="U114" s="311">
        <v>1</v>
      </c>
      <c r="V114" s="311">
        <v>1</v>
      </c>
      <c r="W114" s="311">
        <v>2</v>
      </c>
      <c r="X114" s="311">
        <v>2</v>
      </c>
      <c r="Y114" s="310" t="s">
        <v>56</v>
      </c>
      <c r="Z114" s="311">
        <v>1</v>
      </c>
      <c r="AA114" s="311">
        <v>2</v>
      </c>
      <c r="AB114" s="310" t="s">
        <v>56</v>
      </c>
      <c r="AC114" s="310" t="s">
        <v>56</v>
      </c>
      <c r="AD114" s="311">
        <v>1</v>
      </c>
      <c r="AE114" s="311" t="s">
        <v>21</v>
      </c>
      <c r="AF114" s="311" t="s">
        <v>30</v>
      </c>
      <c r="AG114" s="310" t="s">
        <v>56</v>
      </c>
      <c r="AH114" s="310" t="s">
        <v>56</v>
      </c>
      <c r="AI114" s="312" t="s">
        <v>84</v>
      </c>
      <c r="AJ114" s="142">
        <f t="shared" si="56"/>
        <v>0</v>
      </c>
      <c r="AK114" s="143">
        <f t="shared" si="57"/>
        <v>6</v>
      </c>
      <c r="AL114" s="143">
        <f t="shared" si="52"/>
        <v>0</v>
      </c>
      <c r="AM114" s="144">
        <f t="shared" si="58"/>
        <v>0</v>
      </c>
      <c r="AN114" s="145">
        <f t="shared" si="54"/>
        <v>6</v>
      </c>
      <c r="AO114" s="149">
        <f t="shared" si="59"/>
        <v>11</v>
      </c>
    </row>
    <row r="115" spans="1:56" ht="37.799999999999997" hidden="1" thickTop="1" thickBot="1">
      <c r="A115" s="49">
        <v>106</v>
      </c>
      <c r="B115" s="232" t="s">
        <v>208</v>
      </c>
      <c r="C115" s="327" t="s">
        <v>259</v>
      </c>
      <c r="D115" s="291">
        <v>200907</v>
      </c>
      <c r="E115" s="311">
        <v>4020</v>
      </c>
      <c r="F115" s="435" t="s">
        <v>56</v>
      </c>
      <c r="G115" s="435" t="s">
        <v>56</v>
      </c>
      <c r="H115" s="311">
        <v>1</v>
      </c>
      <c r="I115" s="311" t="s">
        <v>27</v>
      </c>
      <c r="J115" s="311">
        <v>2</v>
      </c>
      <c r="K115" s="310" t="s">
        <v>56</v>
      </c>
      <c r="L115" s="311">
        <v>1</v>
      </c>
      <c r="M115" s="311" t="s">
        <v>27</v>
      </c>
      <c r="N115" s="405">
        <v>2</v>
      </c>
      <c r="O115" s="310" t="s">
        <v>56</v>
      </c>
      <c r="P115" s="311" t="s">
        <v>21</v>
      </c>
      <c r="Q115" s="311">
        <v>2</v>
      </c>
      <c r="R115" s="310" t="s">
        <v>56</v>
      </c>
      <c r="S115" s="311" t="s">
        <v>21</v>
      </c>
      <c r="T115" s="310" t="s">
        <v>56</v>
      </c>
      <c r="U115" s="311" t="s">
        <v>17</v>
      </c>
      <c r="V115" s="405">
        <v>2</v>
      </c>
      <c r="W115" s="310" t="s">
        <v>56</v>
      </c>
      <c r="X115" s="311">
        <v>1</v>
      </c>
      <c r="Y115" s="311">
        <v>2</v>
      </c>
      <c r="Z115" s="310" t="s">
        <v>56</v>
      </c>
      <c r="AA115" s="311" t="s">
        <v>17</v>
      </c>
      <c r="AB115" s="311">
        <v>2</v>
      </c>
      <c r="AC115" s="310" t="s">
        <v>56</v>
      </c>
      <c r="AD115" s="311" t="s">
        <v>24</v>
      </c>
      <c r="AE115" s="405">
        <v>2</v>
      </c>
      <c r="AF115" s="310" t="s">
        <v>56</v>
      </c>
      <c r="AG115" s="310" t="s">
        <v>56</v>
      </c>
      <c r="AH115" s="405">
        <v>1</v>
      </c>
      <c r="AI115" s="311" t="s">
        <v>21</v>
      </c>
      <c r="AJ115" s="142">
        <f t="shared" si="56"/>
        <v>0</v>
      </c>
      <c r="AK115" s="143">
        <f t="shared" si="57"/>
        <v>7</v>
      </c>
      <c r="AL115" s="143">
        <f t="shared" si="52"/>
        <v>0</v>
      </c>
      <c r="AM115" s="144">
        <f t="shared" si="58"/>
        <v>0</v>
      </c>
      <c r="AN115" s="145">
        <f t="shared" si="54"/>
        <v>7</v>
      </c>
      <c r="AO115" s="149">
        <f t="shared" si="59"/>
        <v>11</v>
      </c>
    </row>
    <row r="116" spans="1:56" ht="36.6" hidden="1" thickTop="1" thickBot="1">
      <c r="A116" s="49">
        <v>107</v>
      </c>
      <c r="B116" s="232" t="s">
        <v>150</v>
      </c>
      <c r="C116" s="327" t="s">
        <v>259</v>
      </c>
      <c r="D116" s="291">
        <v>176407</v>
      </c>
      <c r="E116" s="311">
        <v>4091</v>
      </c>
      <c r="F116" s="311">
        <v>1</v>
      </c>
      <c r="G116" s="311">
        <v>2</v>
      </c>
      <c r="H116" s="310" t="s">
        <v>56</v>
      </c>
      <c r="I116" s="311" t="s">
        <v>17</v>
      </c>
      <c r="J116" s="311" t="s">
        <v>17</v>
      </c>
      <c r="K116" s="312" t="s">
        <v>84</v>
      </c>
      <c r="L116" s="310" t="s">
        <v>56</v>
      </c>
      <c r="M116" s="310" t="s">
        <v>56</v>
      </c>
      <c r="N116" s="311">
        <v>1</v>
      </c>
      <c r="O116" s="311">
        <v>1</v>
      </c>
      <c r="P116" s="311" t="s">
        <v>21</v>
      </c>
      <c r="Q116" s="311">
        <v>2</v>
      </c>
      <c r="R116" s="310" t="s">
        <v>56</v>
      </c>
      <c r="S116" s="310" t="s">
        <v>56</v>
      </c>
      <c r="T116" s="311">
        <v>1</v>
      </c>
      <c r="U116" s="311" t="s">
        <v>27</v>
      </c>
      <c r="V116" s="311">
        <v>2</v>
      </c>
      <c r="W116" s="310" t="s">
        <v>56</v>
      </c>
      <c r="X116" s="311" t="s">
        <v>24</v>
      </c>
      <c r="Y116" s="310" t="s">
        <v>56</v>
      </c>
      <c r="Z116" s="311">
        <v>1</v>
      </c>
      <c r="AA116" s="311">
        <v>2</v>
      </c>
      <c r="AB116" s="310" t="s">
        <v>56</v>
      </c>
      <c r="AC116" s="310" t="s">
        <v>56</v>
      </c>
      <c r="AD116" s="311">
        <v>1</v>
      </c>
      <c r="AE116" s="311" t="s">
        <v>17</v>
      </c>
      <c r="AF116" s="311">
        <v>2</v>
      </c>
      <c r="AG116" s="311">
        <v>2</v>
      </c>
      <c r="AH116" s="435" t="s">
        <v>56</v>
      </c>
      <c r="AI116" s="435" t="s">
        <v>56</v>
      </c>
      <c r="AJ116" s="142">
        <f t="shared" si="56"/>
        <v>0</v>
      </c>
      <c r="AK116" s="143">
        <f t="shared" si="57"/>
        <v>6</v>
      </c>
      <c r="AL116" s="143">
        <f t="shared" si="52"/>
        <v>0</v>
      </c>
      <c r="AM116" s="144">
        <f t="shared" si="58"/>
        <v>0</v>
      </c>
      <c r="AN116" s="145">
        <f t="shared" si="54"/>
        <v>6</v>
      </c>
      <c r="AO116" s="149">
        <f t="shared" si="59"/>
        <v>11</v>
      </c>
    </row>
    <row r="117" spans="1:56" ht="36.6" hidden="1" thickTop="1" thickBot="1">
      <c r="A117" s="49">
        <v>108</v>
      </c>
      <c r="B117" s="232" t="s">
        <v>420</v>
      </c>
      <c r="C117" s="327" t="s">
        <v>259</v>
      </c>
      <c r="D117" s="291">
        <v>197936</v>
      </c>
      <c r="E117" s="311">
        <v>4093</v>
      </c>
      <c r="F117" s="310" t="s">
        <v>56</v>
      </c>
      <c r="G117" s="311">
        <v>1</v>
      </c>
      <c r="H117" s="311" t="s">
        <v>27</v>
      </c>
      <c r="I117" s="311">
        <v>2</v>
      </c>
      <c r="J117" s="310" t="s">
        <v>56</v>
      </c>
      <c r="K117" s="311" t="s">
        <v>21</v>
      </c>
      <c r="L117" s="311" t="s">
        <v>27</v>
      </c>
      <c r="M117" s="310" t="s">
        <v>56</v>
      </c>
      <c r="N117" s="311" t="s">
        <v>21</v>
      </c>
      <c r="O117" s="311">
        <v>2</v>
      </c>
      <c r="P117" s="310" t="s">
        <v>56</v>
      </c>
      <c r="Q117" s="310" t="s">
        <v>56</v>
      </c>
      <c r="R117" s="311">
        <v>1</v>
      </c>
      <c r="S117" s="311" t="s">
        <v>17</v>
      </c>
      <c r="T117" s="310" t="s">
        <v>56</v>
      </c>
      <c r="U117" s="311" t="s">
        <v>17</v>
      </c>
      <c r="V117" s="311">
        <v>2</v>
      </c>
      <c r="W117" s="311">
        <v>2</v>
      </c>
      <c r="X117" s="310" t="s">
        <v>56</v>
      </c>
      <c r="Y117" s="311" t="s">
        <v>17</v>
      </c>
      <c r="Z117" s="310" t="s">
        <v>56</v>
      </c>
      <c r="AA117" s="310" t="s">
        <v>56</v>
      </c>
      <c r="AB117" s="311">
        <v>1</v>
      </c>
      <c r="AC117" s="311" t="s">
        <v>17</v>
      </c>
      <c r="AD117" s="311">
        <v>2</v>
      </c>
      <c r="AE117" s="311">
        <v>2</v>
      </c>
      <c r="AF117" s="310" t="s">
        <v>56</v>
      </c>
      <c r="AG117" s="310" t="s">
        <v>56</v>
      </c>
      <c r="AH117" s="312" t="s">
        <v>84</v>
      </c>
      <c r="AI117" s="311">
        <v>1</v>
      </c>
      <c r="AJ117" s="142">
        <f t="shared" si="56"/>
        <v>0</v>
      </c>
      <c r="AK117" s="143">
        <f t="shared" si="57"/>
        <v>6</v>
      </c>
      <c r="AL117" s="143">
        <f t="shared" si="52"/>
        <v>0</v>
      </c>
      <c r="AM117" s="144">
        <f t="shared" si="58"/>
        <v>0</v>
      </c>
      <c r="AN117" s="145">
        <f t="shared" si="54"/>
        <v>6</v>
      </c>
      <c r="AO117" s="149">
        <f t="shared" si="59"/>
        <v>11</v>
      </c>
    </row>
    <row r="118" spans="1:56" ht="36.6" hidden="1" thickTop="1" thickBot="1">
      <c r="A118" s="50">
        <v>109</v>
      </c>
      <c r="B118" s="232" t="s">
        <v>422</v>
      </c>
      <c r="C118" s="291" t="s">
        <v>259</v>
      </c>
      <c r="D118" s="291">
        <v>213363</v>
      </c>
      <c r="E118" s="311">
        <v>4054</v>
      </c>
      <c r="F118" s="310" t="s">
        <v>56</v>
      </c>
      <c r="G118" s="311">
        <v>1</v>
      </c>
      <c r="H118" s="311" t="s">
        <v>17</v>
      </c>
      <c r="I118" s="311">
        <v>2</v>
      </c>
      <c r="J118" s="311">
        <v>2</v>
      </c>
      <c r="K118" s="310" t="s">
        <v>56</v>
      </c>
      <c r="L118" s="310" t="s">
        <v>56</v>
      </c>
      <c r="M118" s="311">
        <v>1</v>
      </c>
      <c r="N118" s="311" t="s">
        <v>27</v>
      </c>
      <c r="O118" s="311" t="s">
        <v>27</v>
      </c>
      <c r="P118" s="310" t="s">
        <v>56</v>
      </c>
      <c r="Q118" s="311" t="s">
        <v>27</v>
      </c>
      <c r="R118" s="310" t="s">
        <v>56</v>
      </c>
      <c r="S118" s="310" t="s">
        <v>56</v>
      </c>
      <c r="T118" s="311">
        <v>1</v>
      </c>
      <c r="U118" s="311" t="s">
        <v>27</v>
      </c>
      <c r="V118" s="311">
        <v>2</v>
      </c>
      <c r="W118" s="310" t="s">
        <v>56</v>
      </c>
      <c r="X118" s="311" t="s">
        <v>21</v>
      </c>
      <c r="Y118" s="311">
        <v>2</v>
      </c>
      <c r="Z118" s="310" t="s">
        <v>56</v>
      </c>
      <c r="AA118" s="311" t="s">
        <v>21</v>
      </c>
      <c r="AB118" s="311">
        <v>2</v>
      </c>
      <c r="AC118" s="310" t="s">
        <v>56</v>
      </c>
      <c r="AD118" s="311" t="s">
        <v>17</v>
      </c>
      <c r="AE118" s="310" t="s">
        <v>56</v>
      </c>
      <c r="AF118" s="310" t="s">
        <v>56</v>
      </c>
      <c r="AG118" s="311">
        <v>1</v>
      </c>
      <c r="AH118" s="311">
        <v>2</v>
      </c>
      <c r="AI118" s="311">
        <v>2</v>
      </c>
      <c r="AJ118" s="142">
        <f t="shared" si="56"/>
        <v>0</v>
      </c>
      <c r="AK118" s="143">
        <f t="shared" si="57"/>
        <v>7</v>
      </c>
      <c r="AL118" s="143">
        <f t="shared" si="52"/>
        <v>0</v>
      </c>
      <c r="AM118" s="144">
        <f t="shared" si="58"/>
        <v>0</v>
      </c>
      <c r="AN118" s="145">
        <f>SUM(AJ118:AM118)</f>
        <v>7</v>
      </c>
      <c r="AO118" s="149">
        <f t="shared" si="59"/>
        <v>11</v>
      </c>
    </row>
    <row r="119" spans="1:56" ht="36.6" hidden="1" thickTop="1" thickBot="1">
      <c r="A119" s="49">
        <v>110</v>
      </c>
      <c r="B119" s="232" t="s">
        <v>421</v>
      </c>
      <c r="C119" s="327" t="s">
        <v>259</v>
      </c>
      <c r="D119" s="291">
        <v>213732</v>
      </c>
      <c r="E119" s="311">
        <v>4168</v>
      </c>
      <c r="F119" s="310" t="s">
        <v>56</v>
      </c>
      <c r="G119" s="311" t="s">
        <v>17</v>
      </c>
      <c r="H119" s="311">
        <v>2</v>
      </c>
      <c r="I119" s="310" t="s">
        <v>56</v>
      </c>
      <c r="J119" s="310" t="s">
        <v>56</v>
      </c>
      <c r="K119" s="311">
        <v>1</v>
      </c>
      <c r="L119" s="311" t="s">
        <v>17</v>
      </c>
      <c r="M119" s="310" t="s">
        <v>56</v>
      </c>
      <c r="N119" s="310" t="s">
        <v>56</v>
      </c>
      <c r="O119" s="311" t="s">
        <v>21</v>
      </c>
      <c r="P119" s="311">
        <v>2</v>
      </c>
      <c r="Q119" s="310" t="s">
        <v>56</v>
      </c>
      <c r="R119" s="311">
        <v>1</v>
      </c>
      <c r="S119" s="311" t="s">
        <v>27</v>
      </c>
      <c r="T119" s="310" t="s">
        <v>56</v>
      </c>
      <c r="U119" s="311" t="s">
        <v>17</v>
      </c>
      <c r="V119" s="311">
        <v>2</v>
      </c>
      <c r="W119" s="311">
        <v>2</v>
      </c>
      <c r="X119" s="310" t="s">
        <v>56</v>
      </c>
      <c r="Y119" s="311">
        <v>1</v>
      </c>
      <c r="Z119" s="311" t="s">
        <v>24</v>
      </c>
      <c r="AA119" s="311">
        <v>2</v>
      </c>
      <c r="AB119" s="310" t="s">
        <v>56</v>
      </c>
      <c r="AC119" s="310" t="s">
        <v>56</v>
      </c>
      <c r="AD119" s="311" t="s">
        <v>27</v>
      </c>
      <c r="AE119" s="311" t="s">
        <v>30</v>
      </c>
      <c r="AF119" s="310" t="s">
        <v>56</v>
      </c>
      <c r="AG119" s="311">
        <v>1</v>
      </c>
      <c r="AH119" s="311">
        <v>2</v>
      </c>
      <c r="AI119" s="311">
        <v>2</v>
      </c>
      <c r="AJ119" s="142">
        <f t="shared" si="56"/>
        <v>0</v>
      </c>
      <c r="AK119" s="143">
        <f t="shared" si="57"/>
        <v>7</v>
      </c>
      <c r="AL119" s="143">
        <f t="shared" ref="AL119:AL143" si="60">COUNTIF(G119:AJ119,"2B")</f>
        <v>0</v>
      </c>
      <c r="AM119" s="144">
        <f t="shared" si="58"/>
        <v>0</v>
      </c>
      <c r="AN119" s="145">
        <f>SUM(AJ119:AM119)</f>
        <v>7</v>
      </c>
      <c r="AO119" s="149">
        <f t="shared" si="59"/>
        <v>11</v>
      </c>
    </row>
    <row r="120" spans="1:56" ht="36.6" hidden="1" thickTop="1" thickBot="1">
      <c r="A120" s="49">
        <v>111</v>
      </c>
      <c r="B120" s="232" t="s">
        <v>423</v>
      </c>
      <c r="C120" s="327" t="s">
        <v>259</v>
      </c>
      <c r="D120" s="291">
        <v>213481</v>
      </c>
      <c r="E120" s="311">
        <v>4043</v>
      </c>
      <c r="F120" s="311">
        <v>1</v>
      </c>
      <c r="G120" s="311" t="s">
        <v>27</v>
      </c>
      <c r="H120" s="311">
        <v>2</v>
      </c>
      <c r="I120" s="310" t="s">
        <v>56</v>
      </c>
      <c r="J120" s="310" t="s">
        <v>56</v>
      </c>
      <c r="K120" s="311">
        <v>1</v>
      </c>
      <c r="L120" s="311" t="s">
        <v>17</v>
      </c>
      <c r="M120" s="311" t="s">
        <v>27</v>
      </c>
      <c r="N120" s="311">
        <v>2</v>
      </c>
      <c r="O120" s="310" t="s">
        <v>56</v>
      </c>
      <c r="P120" s="310" t="s">
        <v>56</v>
      </c>
      <c r="Q120" s="311">
        <v>1</v>
      </c>
      <c r="R120" s="311" t="s">
        <v>21</v>
      </c>
      <c r="S120" s="311">
        <v>2</v>
      </c>
      <c r="T120" s="310" t="s">
        <v>56</v>
      </c>
      <c r="U120" s="310" t="s">
        <v>56</v>
      </c>
      <c r="V120" s="311">
        <v>1</v>
      </c>
      <c r="W120" s="311" t="s">
        <v>17</v>
      </c>
      <c r="X120" s="311">
        <v>2</v>
      </c>
      <c r="Y120" s="310" t="s">
        <v>56</v>
      </c>
      <c r="Z120" s="310" t="s">
        <v>56</v>
      </c>
      <c r="AA120" s="311">
        <v>1</v>
      </c>
      <c r="AB120" s="311" t="s">
        <v>17</v>
      </c>
      <c r="AC120" s="311" t="s">
        <v>24</v>
      </c>
      <c r="AD120" s="311">
        <v>2</v>
      </c>
      <c r="AE120" s="310" t="s">
        <v>56</v>
      </c>
      <c r="AF120" s="310" t="s">
        <v>56</v>
      </c>
      <c r="AG120" s="311">
        <v>2</v>
      </c>
      <c r="AH120" s="310" t="s">
        <v>56</v>
      </c>
      <c r="AI120" s="311" t="s">
        <v>21</v>
      </c>
      <c r="AJ120" s="142">
        <f t="shared" si="56"/>
        <v>0</v>
      </c>
      <c r="AK120" s="143">
        <f t="shared" si="57"/>
        <v>6</v>
      </c>
      <c r="AL120" s="143">
        <f t="shared" si="60"/>
        <v>0</v>
      </c>
      <c r="AM120" s="144">
        <f t="shared" si="58"/>
        <v>0</v>
      </c>
      <c r="AN120" s="145">
        <f>SUM(AJ120:AM120)</f>
        <v>6</v>
      </c>
      <c r="AO120" s="149">
        <f t="shared" si="59"/>
        <v>11</v>
      </c>
    </row>
    <row r="121" spans="1:56" ht="37.799999999999997" hidden="1" thickTop="1" thickBot="1">
      <c r="A121" s="49">
        <v>112</v>
      </c>
      <c r="B121" s="232" t="s">
        <v>137</v>
      </c>
      <c r="C121" s="291" t="s">
        <v>259</v>
      </c>
      <c r="D121" s="291">
        <v>113805</v>
      </c>
      <c r="E121" s="311">
        <v>4092</v>
      </c>
      <c r="F121" s="312" t="s">
        <v>84</v>
      </c>
      <c r="G121" s="405">
        <v>1</v>
      </c>
      <c r="H121" s="311" t="s">
        <v>27</v>
      </c>
      <c r="I121" s="311">
        <v>2</v>
      </c>
      <c r="J121" s="310" t="s">
        <v>56</v>
      </c>
      <c r="K121" s="311" t="s">
        <v>17</v>
      </c>
      <c r="L121" s="311" t="s">
        <v>27</v>
      </c>
      <c r="M121" s="310" t="s">
        <v>56</v>
      </c>
      <c r="N121" s="311" t="s">
        <v>17</v>
      </c>
      <c r="O121" s="311" t="s">
        <v>21</v>
      </c>
      <c r="P121" s="311">
        <v>2</v>
      </c>
      <c r="Q121" s="310" t="s">
        <v>56</v>
      </c>
      <c r="R121" s="310" t="s">
        <v>56</v>
      </c>
      <c r="S121" s="311">
        <v>1</v>
      </c>
      <c r="T121" s="311" t="s">
        <v>21</v>
      </c>
      <c r="U121" s="311">
        <v>2</v>
      </c>
      <c r="V121" s="310" t="s">
        <v>56</v>
      </c>
      <c r="W121" s="310" t="s">
        <v>56</v>
      </c>
      <c r="X121" s="311">
        <v>1</v>
      </c>
      <c r="Y121" s="311">
        <v>2</v>
      </c>
      <c r="Z121" s="310" t="s">
        <v>56</v>
      </c>
      <c r="AA121" s="310" t="s">
        <v>56</v>
      </c>
      <c r="AB121" s="311" t="s">
        <v>21</v>
      </c>
      <c r="AC121" s="311">
        <v>2</v>
      </c>
      <c r="AD121" s="310" t="s">
        <v>56</v>
      </c>
      <c r="AE121" s="311">
        <v>1</v>
      </c>
      <c r="AF121" s="310" t="s">
        <v>56</v>
      </c>
      <c r="AG121" s="311">
        <v>2</v>
      </c>
      <c r="AH121" s="310" t="s">
        <v>56</v>
      </c>
      <c r="AI121" s="311" t="s">
        <v>21</v>
      </c>
      <c r="AJ121" s="142">
        <f t="shared" si="56"/>
        <v>0</v>
      </c>
      <c r="AK121" s="143">
        <f t="shared" si="57"/>
        <v>6</v>
      </c>
      <c r="AL121" s="143">
        <f t="shared" si="60"/>
        <v>0</v>
      </c>
      <c r="AM121" s="144">
        <f t="shared" si="58"/>
        <v>0</v>
      </c>
      <c r="AN121" s="145">
        <f>SUM(AJ121:AM121)</f>
        <v>6</v>
      </c>
      <c r="AO121" s="149">
        <f t="shared" si="59"/>
        <v>11</v>
      </c>
    </row>
    <row r="122" spans="1:56" ht="36.6" hidden="1" thickTop="1" thickBot="1">
      <c r="A122" s="50">
        <v>113</v>
      </c>
      <c r="B122" s="232" t="s">
        <v>77</v>
      </c>
      <c r="C122" s="233" t="s">
        <v>259</v>
      </c>
      <c r="D122" s="291">
        <v>174154</v>
      </c>
      <c r="E122" s="311">
        <v>4089</v>
      </c>
      <c r="F122" s="311">
        <v>1</v>
      </c>
      <c r="G122" s="311">
        <v>2</v>
      </c>
      <c r="H122" s="310" t="s">
        <v>56</v>
      </c>
      <c r="I122" s="311">
        <v>1</v>
      </c>
      <c r="J122" s="311">
        <v>1</v>
      </c>
      <c r="K122" s="310" t="s">
        <v>56</v>
      </c>
      <c r="L122" s="312" t="s">
        <v>84</v>
      </c>
      <c r="M122" s="310" t="s">
        <v>56</v>
      </c>
      <c r="N122" s="311" t="s">
        <v>24</v>
      </c>
      <c r="O122" s="311">
        <v>2</v>
      </c>
      <c r="P122" s="310" t="s">
        <v>56</v>
      </c>
      <c r="Q122" s="311">
        <v>1</v>
      </c>
      <c r="R122" s="311">
        <v>2</v>
      </c>
      <c r="S122" s="311">
        <v>2</v>
      </c>
      <c r="T122" s="310" t="s">
        <v>56</v>
      </c>
      <c r="U122" s="310" t="s">
        <v>56</v>
      </c>
      <c r="V122" s="311">
        <v>1</v>
      </c>
      <c r="W122" s="311" t="s">
        <v>17</v>
      </c>
      <c r="X122" s="311">
        <v>2</v>
      </c>
      <c r="Y122" s="310" t="s">
        <v>56</v>
      </c>
      <c r="Z122" s="310" t="s">
        <v>56</v>
      </c>
      <c r="AA122" s="311" t="s">
        <v>21</v>
      </c>
      <c r="AB122" s="311">
        <v>2</v>
      </c>
      <c r="AC122" s="310" t="s">
        <v>56</v>
      </c>
      <c r="AD122" s="311" t="s">
        <v>21</v>
      </c>
      <c r="AE122" s="311" t="s">
        <v>24</v>
      </c>
      <c r="AF122" s="310" t="s">
        <v>56</v>
      </c>
      <c r="AG122" s="310" t="s">
        <v>56</v>
      </c>
      <c r="AH122" s="311">
        <v>1</v>
      </c>
      <c r="AI122" s="311" t="s">
        <v>17</v>
      </c>
      <c r="AJ122" s="142">
        <f t="shared" si="56"/>
        <v>0</v>
      </c>
      <c r="AK122" s="143">
        <f t="shared" si="57"/>
        <v>6</v>
      </c>
      <c r="AL122" s="143">
        <f t="shared" si="60"/>
        <v>0</v>
      </c>
      <c r="AM122" s="144">
        <f t="shared" si="58"/>
        <v>0</v>
      </c>
      <c r="AN122" s="145">
        <f>SUM(AJ122:AM122)</f>
        <v>6</v>
      </c>
      <c r="AO122" s="149">
        <f t="shared" si="59"/>
        <v>11</v>
      </c>
    </row>
    <row r="123" spans="1:56" ht="36.6" thickTop="1" thickBot="1">
      <c r="A123" s="49">
        <v>114</v>
      </c>
      <c r="B123" s="371" t="s">
        <v>75</v>
      </c>
      <c r="C123" s="376" t="s">
        <v>259</v>
      </c>
      <c r="D123" s="376"/>
      <c r="E123" s="401"/>
      <c r="F123" s="244">
        <v>2</v>
      </c>
      <c r="G123" s="244">
        <v>2</v>
      </c>
      <c r="H123" s="382" t="s">
        <v>56</v>
      </c>
      <c r="I123" s="382" t="s">
        <v>56</v>
      </c>
      <c r="J123" s="244">
        <v>1</v>
      </c>
      <c r="K123" s="244">
        <v>2</v>
      </c>
      <c r="L123" s="244">
        <v>2</v>
      </c>
      <c r="M123" s="382" t="s">
        <v>56</v>
      </c>
      <c r="N123" s="244">
        <v>1</v>
      </c>
      <c r="O123" s="244" t="s">
        <v>24</v>
      </c>
      <c r="P123" s="244">
        <v>2</v>
      </c>
      <c r="Q123" s="244">
        <v>2</v>
      </c>
      <c r="R123" s="382" t="s">
        <v>56</v>
      </c>
      <c r="S123" s="244">
        <v>1</v>
      </c>
      <c r="T123" s="382" t="s">
        <v>56</v>
      </c>
      <c r="U123" s="244">
        <v>1</v>
      </c>
      <c r="V123" s="244">
        <v>1</v>
      </c>
      <c r="W123" s="244">
        <v>2</v>
      </c>
      <c r="X123" s="382" t="s">
        <v>56</v>
      </c>
      <c r="Y123" s="244">
        <v>1</v>
      </c>
      <c r="Z123" s="382" t="s">
        <v>56</v>
      </c>
      <c r="AA123" s="384" t="s">
        <v>84</v>
      </c>
      <c r="AB123" s="385" t="s">
        <v>56</v>
      </c>
      <c r="AC123" s="385" t="s">
        <v>56</v>
      </c>
      <c r="AD123" s="244">
        <v>1</v>
      </c>
      <c r="AE123" s="244">
        <v>2</v>
      </c>
      <c r="AF123" s="244">
        <v>2</v>
      </c>
      <c r="AG123" s="382" t="s">
        <v>56</v>
      </c>
      <c r="AH123" s="382" t="s">
        <v>56</v>
      </c>
      <c r="AI123" s="244">
        <v>1</v>
      </c>
      <c r="AJ123" s="142">
        <f t="shared" si="56"/>
        <v>0</v>
      </c>
      <c r="AK123" s="143">
        <f t="shared" si="57"/>
        <v>9</v>
      </c>
      <c r="AL123" s="143">
        <f t="shared" si="60"/>
        <v>0</v>
      </c>
      <c r="AM123" s="144">
        <f t="shared" si="58"/>
        <v>0</v>
      </c>
      <c r="AN123" s="145">
        <f t="shared" ref="AN123:AN134" si="61">SUM(AJ123:AM123)</f>
        <v>9</v>
      </c>
      <c r="AO123" s="149">
        <f t="shared" si="59"/>
        <v>11</v>
      </c>
      <c r="BA123" s="148"/>
      <c r="BB123" s="148"/>
      <c r="BC123" s="148"/>
      <c r="BD123" s="149"/>
    </row>
    <row r="124" spans="1:56" ht="36.6" thickTop="1" thickBot="1">
      <c r="A124" s="49">
        <v>115</v>
      </c>
      <c r="B124" s="371" t="s">
        <v>80</v>
      </c>
      <c r="C124" s="376" t="s">
        <v>259</v>
      </c>
      <c r="D124" s="376">
        <v>168574</v>
      </c>
      <c r="E124" s="376">
        <v>1007</v>
      </c>
      <c r="F124" s="383">
        <v>3</v>
      </c>
      <c r="G124" s="383">
        <v>3</v>
      </c>
      <c r="H124" s="382" t="s">
        <v>56</v>
      </c>
      <c r="I124" s="382" t="s">
        <v>56</v>
      </c>
      <c r="J124" s="244">
        <v>2</v>
      </c>
      <c r="K124" s="382" t="s">
        <v>56</v>
      </c>
      <c r="L124" s="244">
        <v>1</v>
      </c>
      <c r="M124" s="244">
        <v>1</v>
      </c>
      <c r="N124" s="244">
        <v>2</v>
      </c>
      <c r="O124" s="244">
        <v>2</v>
      </c>
      <c r="P124" s="382" t="s">
        <v>56</v>
      </c>
      <c r="Q124" s="382" t="s">
        <v>56</v>
      </c>
      <c r="R124" s="244">
        <v>2</v>
      </c>
      <c r="S124" s="385" t="s">
        <v>56</v>
      </c>
      <c r="T124" s="385" t="s">
        <v>56</v>
      </c>
      <c r="U124" s="383">
        <v>3</v>
      </c>
      <c r="V124" s="383">
        <v>3</v>
      </c>
      <c r="W124" s="382" t="s">
        <v>56</v>
      </c>
      <c r="X124" s="244">
        <v>1</v>
      </c>
      <c r="Y124" s="244">
        <v>2</v>
      </c>
      <c r="Z124" s="382" t="s">
        <v>56</v>
      </c>
      <c r="AA124" s="384" t="s">
        <v>84</v>
      </c>
      <c r="AB124" s="244">
        <v>1</v>
      </c>
      <c r="AC124" s="244">
        <v>1</v>
      </c>
      <c r="AD124" s="244">
        <v>2</v>
      </c>
      <c r="AE124" s="382" t="s">
        <v>56</v>
      </c>
      <c r="AF124" s="382" t="s">
        <v>56</v>
      </c>
      <c r="AG124" s="244">
        <v>1</v>
      </c>
      <c r="AH124" s="383">
        <v>3</v>
      </c>
      <c r="AI124" s="383">
        <v>3</v>
      </c>
      <c r="AJ124" s="142">
        <f t="shared" si="56"/>
        <v>0</v>
      </c>
      <c r="AK124" s="143">
        <f t="shared" si="57"/>
        <v>6</v>
      </c>
      <c r="AL124" s="143">
        <f t="shared" si="60"/>
        <v>0</v>
      </c>
      <c r="AM124" s="144">
        <f t="shared" si="58"/>
        <v>6</v>
      </c>
      <c r="AN124" s="145">
        <f t="shared" si="61"/>
        <v>12</v>
      </c>
      <c r="AO124" s="149">
        <f t="shared" si="59"/>
        <v>11</v>
      </c>
      <c r="BA124" s="148"/>
      <c r="BB124" s="148"/>
      <c r="BC124" s="148"/>
      <c r="BD124" s="149"/>
    </row>
    <row r="125" spans="1:56" ht="36.6" thickTop="1" thickBot="1">
      <c r="A125" s="49">
        <v>116</v>
      </c>
      <c r="B125" s="371" t="s">
        <v>82</v>
      </c>
      <c r="C125" s="376" t="s">
        <v>259</v>
      </c>
      <c r="D125" s="376">
        <v>172002</v>
      </c>
      <c r="E125" s="376">
        <v>1043</v>
      </c>
      <c r="F125" s="382" t="s">
        <v>56</v>
      </c>
      <c r="G125" s="382" t="s">
        <v>56</v>
      </c>
      <c r="H125" s="244">
        <v>1</v>
      </c>
      <c r="I125" s="244">
        <v>2</v>
      </c>
      <c r="J125" s="385" t="s">
        <v>56</v>
      </c>
      <c r="K125" s="384" t="s">
        <v>84</v>
      </c>
      <c r="L125" s="383">
        <v>3</v>
      </c>
      <c r="M125" s="383">
        <v>3</v>
      </c>
      <c r="N125" s="382" t="s">
        <v>56</v>
      </c>
      <c r="O125" s="244">
        <v>1</v>
      </c>
      <c r="P125" s="382" t="s">
        <v>56</v>
      </c>
      <c r="Q125" s="244">
        <v>1</v>
      </c>
      <c r="R125" s="383">
        <v>3</v>
      </c>
      <c r="S125" s="382" t="s">
        <v>56</v>
      </c>
      <c r="T125" s="244">
        <v>1</v>
      </c>
      <c r="U125" s="244">
        <v>2</v>
      </c>
      <c r="V125" s="244">
        <v>2</v>
      </c>
      <c r="W125" s="382" t="s">
        <v>56</v>
      </c>
      <c r="X125" s="383">
        <v>3</v>
      </c>
      <c r="Y125" s="382" t="s">
        <v>56</v>
      </c>
      <c r="Z125" s="244">
        <v>2</v>
      </c>
      <c r="AA125" s="244">
        <v>2</v>
      </c>
      <c r="AB125" s="383">
        <v>3</v>
      </c>
      <c r="AC125" s="383">
        <v>3</v>
      </c>
      <c r="AD125" s="382" t="s">
        <v>56</v>
      </c>
      <c r="AE125" s="382" t="s">
        <v>56</v>
      </c>
      <c r="AF125" s="244">
        <v>1</v>
      </c>
      <c r="AG125" s="244">
        <v>2</v>
      </c>
      <c r="AH125" s="244">
        <v>2</v>
      </c>
      <c r="AI125" s="382" t="s">
        <v>56</v>
      </c>
      <c r="AJ125" s="142">
        <f t="shared" si="56"/>
        <v>0</v>
      </c>
      <c r="AK125" s="143">
        <f t="shared" si="57"/>
        <v>7</v>
      </c>
      <c r="AL125" s="143">
        <f t="shared" si="60"/>
        <v>0</v>
      </c>
      <c r="AM125" s="144">
        <f t="shared" si="58"/>
        <v>6</v>
      </c>
      <c r="AN125" s="145">
        <f t="shared" si="61"/>
        <v>13</v>
      </c>
      <c r="AO125" s="149">
        <f t="shared" si="59"/>
        <v>11</v>
      </c>
      <c r="BA125" s="148"/>
      <c r="BB125" s="148"/>
      <c r="BC125" s="148"/>
      <c r="BD125" s="149"/>
    </row>
    <row r="126" spans="1:56" ht="36.6" thickTop="1" thickBot="1">
      <c r="A126" s="50">
        <v>117</v>
      </c>
      <c r="B126" s="371" t="s">
        <v>81</v>
      </c>
      <c r="C126" s="376" t="s">
        <v>259</v>
      </c>
      <c r="D126" s="376">
        <v>159155</v>
      </c>
      <c r="E126" s="376">
        <v>1014</v>
      </c>
      <c r="F126" s="244">
        <v>1</v>
      </c>
      <c r="G126" s="244">
        <v>1</v>
      </c>
      <c r="H126" s="244">
        <v>2</v>
      </c>
      <c r="I126" s="244">
        <v>2</v>
      </c>
      <c r="J126" s="382" t="s">
        <v>56</v>
      </c>
      <c r="K126" s="244">
        <v>1</v>
      </c>
      <c r="L126" s="382" t="s">
        <v>56</v>
      </c>
      <c r="M126" s="244">
        <v>2</v>
      </c>
      <c r="N126" s="385" t="s">
        <v>56</v>
      </c>
      <c r="O126" s="385" t="s">
        <v>56</v>
      </c>
      <c r="P126" s="244">
        <v>1</v>
      </c>
      <c r="Q126" s="382" t="s">
        <v>56</v>
      </c>
      <c r="R126" s="244">
        <v>1</v>
      </c>
      <c r="S126" s="244">
        <v>2</v>
      </c>
      <c r="T126" s="244">
        <v>2</v>
      </c>
      <c r="U126" s="382" t="s">
        <v>56</v>
      </c>
      <c r="V126" s="382" t="s">
        <v>56</v>
      </c>
      <c r="W126" s="244">
        <v>1</v>
      </c>
      <c r="X126" s="244">
        <v>2</v>
      </c>
      <c r="Y126" s="382" t="s">
        <v>56</v>
      </c>
      <c r="Z126" s="244">
        <v>1</v>
      </c>
      <c r="AA126" s="244">
        <v>1</v>
      </c>
      <c r="AB126" s="244">
        <v>2</v>
      </c>
      <c r="AC126" s="244">
        <v>2</v>
      </c>
      <c r="AD126" s="382" t="s">
        <v>56</v>
      </c>
      <c r="AE126" s="244">
        <v>1</v>
      </c>
      <c r="AF126" s="382" t="s">
        <v>56</v>
      </c>
      <c r="AG126" s="382" t="s">
        <v>56</v>
      </c>
      <c r="AH126" s="244">
        <v>1</v>
      </c>
      <c r="AI126" s="244">
        <v>2</v>
      </c>
      <c r="AJ126" s="142">
        <f t="shared" si="56"/>
        <v>0</v>
      </c>
      <c r="AK126" s="143">
        <f t="shared" si="57"/>
        <v>9</v>
      </c>
      <c r="AL126" s="143">
        <f t="shared" si="60"/>
        <v>0</v>
      </c>
      <c r="AM126" s="144">
        <f t="shared" si="58"/>
        <v>0</v>
      </c>
      <c r="AN126" s="145">
        <f t="shared" si="61"/>
        <v>9</v>
      </c>
      <c r="AO126" s="149">
        <f t="shared" si="59"/>
        <v>11</v>
      </c>
      <c r="BA126" s="148"/>
      <c r="BB126" s="148"/>
      <c r="BC126" s="148"/>
      <c r="BD126" s="149"/>
    </row>
    <row r="127" spans="1:56" ht="36.6" thickTop="1" thickBot="1">
      <c r="A127" s="49">
        <v>118</v>
      </c>
      <c r="B127" s="372" t="s">
        <v>119</v>
      </c>
      <c r="C127" s="377" t="s">
        <v>393</v>
      </c>
      <c r="D127" s="377">
        <v>195943</v>
      </c>
      <c r="E127" s="377">
        <v>4083</v>
      </c>
      <c r="F127" s="386" t="s">
        <v>24</v>
      </c>
      <c r="G127" s="382" t="s">
        <v>56</v>
      </c>
      <c r="H127" s="383">
        <v>3</v>
      </c>
      <c r="I127" s="382" t="s">
        <v>56</v>
      </c>
      <c r="J127" s="386" t="s">
        <v>24</v>
      </c>
      <c r="K127" s="383">
        <v>3</v>
      </c>
      <c r="L127" s="382" t="s">
        <v>56</v>
      </c>
      <c r="M127" s="382" t="s">
        <v>56</v>
      </c>
      <c r="N127" s="244">
        <v>1</v>
      </c>
      <c r="O127" s="244">
        <v>1</v>
      </c>
      <c r="P127" s="382" t="s">
        <v>56</v>
      </c>
      <c r="Q127" s="244">
        <v>1</v>
      </c>
      <c r="R127" s="386">
        <v>2</v>
      </c>
      <c r="S127" s="383">
        <v>3</v>
      </c>
      <c r="T127" s="383">
        <v>3</v>
      </c>
      <c r="U127" s="385" t="s">
        <v>56</v>
      </c>
      <c r="V127" s="384" t="s">
        <v>84</v>
      </c>
      <c r="W127" s="385" t="s">
        <v>56</v>
      </c>
      <c r="X127" s="244">
        <v>2</v>
      </c>
      <c r="Y127" s="244">
        <v>2</v>
      </c>
      <c r="Z127" s="382" t="s">
        <v>56</v>
      </c>
      <c r="AA127" s="382" t="s">
        <v>56</v>
      </c>
      <c r="AB127" s="244">
        <v>1</v>
      </c>
      <c r="AC127" s="386" t="s">
        <v>24</v>
      </c>
      <c r="AD127" s="383">
        <v>3</v>
      </c>
      <c r="AE127" s="383">
        <v>3</v>
      </c>
      <c r="AF127" s="382" t="s">
        <v>56</v>
      </c>
      <c r="AG127" s="386" t="s">
        <v>24</v>
      </c>
      <c r="AH127" s="386" t="s">
        <v>24</v>
      </c>
      <c r="AI127" s="382" t="s">
        <v>56</v>
      </c>
      <c r="AJ127" s="142">
        <f t="shared" si="56"/>
        <v>0</v>
      </c>
      <c r="AK127" s="143">
        <f t="shared" si="57"/>
        <v>3</v>
      </c>
      <c r="AL127" s="143">
        <f t="shared" si="60"/>
        <v>0</v>
      </c>
      <c r="AM127" s="144">
        <f t="shared" si="58"/>
        <v>6</v>
      </c>
      <c r="AN127" s="145">
        <f t="shared" si="61"/>
        <v>9</v>
      </c>
      <c r="AO127" s="149">
        <f t="shared" si="59"/>
        <v>11</v>
      </c>
      <c r="BA127" s="148"/>
      <c r="BB127" s="148"/>
      <c r="BC127" s="148"/>
      <c r="BD127" s="149"/>
    </row>
    <row r="128" spans="1:56" ht="36.6" thickTop="1" thickBot="1">
      <c r="A128" s="49">
        <v>119</v>
      </c>
      <c r="B128" s="371" t="s">
        <v>123</v>
      </c>
      <c r="C128" s="377" t="s">
        <v>393</v>
      </c>
      <c r="D128" s="376"/>
      <c r="E128" s="376"/>
      <c r="F128" s="244">
        <v>1</v>
      </c>
      <c r="G128" s="382" t="s">
        <v>56</v>
      </c>
      <c r="H128" s="244">
        <v>2</v>
      </c>
      <c r="I128" s="244">
        <v>2</v>
      </c>
      <c r="J128" s="383">
        <v>3</v>
      </c>
      <c r="K128" s="382" t="s">
        <v>56</v>
      </c>
      <c r="L128" s="244">
        <v>1</v>
      </c>
      <c r="M128" s="244">
        <v>2</v>
      </c>
      <c r="N128" s="382" t="s">
        <v>56</v>
      </c>
      <c r="O128" s="383">
        <v>3</v>
      </c>
      <c r="P128" s="383">
        <v>3</v>
      </c>
      <c r="Q128" s="382" t="s">
        <v>56</v>
      </c>
      <c r="R128" s="382" t="s">
        <v>56</v>
      </c>
      <c r="S128" s="244">
        <v>1</v>
      </c>
      <c r="T128" s="244">
        <v>1</v>
      </c>
      <c r="U128" s="386">
        <v>1</v>
      </c>
      <c r="V128" s="385" t="s">
        <v>56</v>
      </c>
      <c r="W128" s="385" t="s">
        <v>56</v>
      </c>
      <c r="X128" s="384" t="s">
        <v>84</v>
      </c>
      <c r="Y128" s="383">
        <v>3</v>
      </c>
      <c r="Z128" s="383">
        <v>3</v>
      </c>
      <c r="AA128" s="382" t="s">
        <v>56</v>
      </c>
      <c r="AB128" s="382" t="s">
        <v>56</v>
      </c>
      <c r="AC128" s="244">
        <v>1</v>
      </c>
      <c r="AD128" s="386" t="s">
        <v>24</v>
      </c>
      <c r="AE128" s="244" t="s">
        <v>24</v>
      </c>
      <c r="AF128" s="383">
        <v>3</v>
      </c>
      <c r="AG128" s="382" t="s">
        <v>56</v>
      </c>
      <c r="AH128" s="382" t="s">
        <v>56</v>
      </c>
      <c r="AI128" s="244">
        <v>1</v>
      </c>
      <c r="AJ128" s="142">
        <f t="shared" si="56"/>
        <v>0</v>
      </c>
      <c r="AK128" s="143">
        <f t="shared" si="57"/>
        <v>3</v>
      </c>
      <c r="AL128" s="143">
        <f t="shared" si="60"/>
        <v>0</v>
      </c>
      <c r="AM128" s="144">
        <f t="shared" si="58"/>
        <v>6</v>
      </c>
      <c r="AN128" s="145">
        <f t="shared" si="61"/>
        <v>9</v>
      </c>
      <c r="AO128" s="149">
        <f t="shared" si="59"/>
        <v>11</v>
      </c>
      <c r="BA128" s="148"/>
      <c r="BB128" s="148"/>
      <c r="BC128" s="148"/>
      <c r="BD128" s="149"/>
    </row>
    <row r="129" spans="1:56" ht="36.6" thickTop="1" thickBot="1">
      <c r="A129" s="49">
        <v>120</v>
      </c>
      <c r="B129" s="373" t="s">
        <v>187</v>
      </c>
      <c r="C129" s="377" t="s">
        <v>393</v>
      </c>
      <c r="D129" s="402">
        <v>199898</v>
      </c>
      <c r="E129" s="376"/>
      <c r="F129" s="244">
        <v>2</v>
      </c>
      <c r="G129" s="382" t="s">
        <v>56</v>
      </c>
      <c r="H129" s="244">
        <v>1</v>
      </c>
      <c r="I129" s="383">
        <v>3</v>
      </c>
      <c r="J129" s="385" t="s">
        <v>56</v>
      </c>
      <c r="K129" s="385" t="s">
        <v>56</v>
      </c>
      <c r="L129" s="244">
        <v>2</v>
      </c>
      <c r="M129" s="382" t="s">
        <v>56</v>
      </c>
      <c r="N129" s="383">
        <v>3</v>
      </c>
      <c r="O129" s="382" t="s">
        <v>56</v>
      </c>
      <c r="P129" s="386" t="s">
        <v>24</v>
      </c>
      <c r="Q129" s="383">
        <v>3</v>
      </c>
      <c r="R129" s="382" t="s">
        <v>56</v>
      </c>
      <c r="S129" s="382" t="s">
        <v>56</v>
      </c>
      <c r="T129" s="386" t="s">
        <v>24</v>
      </c>
      <c r="U129" s="244" t="s">
        <v>24</v>
      </c>
      <c r="V129" s="386" t="s">
        <v>24</v>
      </c>
      <c r="W129" s="383">
        <v>3</v>
      </c>
      <c r="X129" s="382" t="s">
        <v>56</v>
      </c>
      <c r="Y129" s="386" t="s">
        <v>24</v>
      </c>
      <c r="Z129" s="244">
        <v>2</v>
      </c>
      <c r="AA129" s="383">
        <v>3</v>
      </c>
      <c r="AB129" s="382" t="s">
        <v>56</v>
      </c>
      <c r="AC129" s="382" t="s">
        <v>56</v>
      </c>
      <c r="AD129" s="244">
        <v>1</v>
      </c>
      <c r="AE129" s="386" t="s">
        <v>24</v>
      </c>
      <c r="AF129" s="244">
        <v>2</v>
      </c>
      <c r="AG129" s="383">
        <v>3</v>
      </c>
      <c r="AH129" s="385" t="s">
        <v>56</v>
      </c>
      <c r="AI129" s="384" t="s">
        <v>84</v>
      </c>
      <c r="AJ129" s="142">
        <f t="shared" si="56"/>
        <v>0</v>
      </c>
      <c r="AK129" s="143">
        <f t="shared" si="57"/>
        <v>4</v>
      </c>
      <c r="AL129" s="143">
        <f t="shared" si="60"/>
        <v>0</v>
      </c>
      <c r="AM129" s="144">
        <f t="shared" si="58"/>
        <v>6</v>
      </c>
      <c r="AN129" s="145">
        <f t="shared" si="61"/>
        <v>10</v>
      </c>
      <c r="AO129" s="149">
        <f t="shared" si="59"/>
        <v>11</v>
      </c>
      <c r="BA129" s="148"/>
      <c r="BB129" s="148"/>
      <c r="BC129" s="148"/>
      <c r="BD129" s="149"/>
    </row>
    <row r="130" spans="1:56" ht="36.6" thickTop="1" thickBot="1">
      <c r="A130" s="50">
        <v>121</v>
      </c>
      <c r="B130" s="371" t="s">
        <v>78</v>
      </c>
      <c r="C130" s="377" t="s">
        <v>393</v>
      </c>
      <c r="D130" s="376"/>
      <c r="E130" s="376"/>
      <c r="F130" s="382" t="s">
        <v>56</v>
      </c>
      <c r="G130" s="244">
        <v>1</v>
      </c>
      <c r="H130" s="386" t="s">
        <v>24</v>
      </c>
      <c r="I130" s="382" t="s">
        <v>56</v>
      </c>
      <c r="J130" s="244" t="s">
        <v>24</v>
      </c>
      <c r="K130" s="386" t="s">
        <v>24</v>
      </c>
      <c r="L130" s="382" t="s">
        <v>56</v>
      </c>
      <c r="M130" s="244">
        <v>1</v>
      </c>
      <c r="N130" s="244">
        <v>2</v>
      </c>
      <c r="O130" s="244">
        <v>2</v>
      </c>
      <c r="P130" s="382" t="s">
        <v>56</v>
      </c>
      <c r="Q130" s="244" t="s">
        <v>24</v>
      </c>
      <c r="R130" s="244" t="s">
        <v>24</v>
      </c>
      <c r="S130" s="382" t="s">
        <v>56</v>
      </c>
      <c r="T130" s="244">
        <v>2</v>
      </c>
      <c r="U130" s="244">
        <v>2</v>
      </c>
      <c r="V130" s="382" t="s">
        <v>56</v>
      </c>
      <c r="W130" s="244" t="s">
        <v>24</v>
      </c>
      <c r="X130" s="244" t="s">
        <v>24</v>
      </c>
      <c r="Y130" s="382" t="s">
        <v>56</v>
      </c>
      <c r="Z130" s="382" t="s">
        <v>56</v>
      </c>
      <c r="AA130" s="244">
        <v>1</v>
      </c>
      <c r="AB130" s="386" t="s">
        <v>24</v>
      </c>
      <c r="AC130" s="382" t="s">
        <v>56</v>
      </c>
      <c r="AD130" s="244">
        <v>2</v>
      </c>
      <c r="AE130" s="244">
        <v>2</v>
      </c>
      <c r="AF130" s="385" t="s">
        <v>56</v>
      </c>
      <c r="AG130" s="385" t="s">
        <v>56</v>
      </c>
      <c r="AH130" s="244">
        <v>1</v>
      </c>
      <c r="AI130" s="244">
        <v>2</v>
      </c>
      <c r="AJ130" s="142">
        <f t="shared" si="56"/>
        <v>0</v>
      </c>
      <c r="AK130" s="143">
        <f t="shared" si="57"/>
        <v>7</v>
      </c>
      <c r="AL130" s="143">
        <f t="shared" si="60"/>
        <v>0</v>
      </c>
      <c r="AM130" s="144">
        <f t="shared" si="58"/>
        <v>0</v>
      </c>
      <c r="AN130" s="145">
        <f t="shared" si="61"/>
        <v>7</v>
      </c>
      <c r="AO130" s="149">
        <f t="shared" si="59"/>
        <v>11</v>
      </c>
      <c r="BA130" s="148"/>
      <c r="BB130" s="148"/>
      <c r="BC130" s="148"/>
      <c r="BD130" s="149"/>
    </row>
    <row r="131" spans="1:56" ht="36.6" thickTop="1" thickBot="1">
      <c r="A131" s="49">
        <v>122</v>
      </c>
      <c r="B131" s="371" t="s">
        <v>222</v>
      </c>
      <c r="C131" s="377" t="s">
        <v>393</v>
      </c>
      <c r="D131" s="376">
        <v>185446</v>
      </c>
      <c r="E131" s="376">
        <v>1020</v>
      </c>
      <c r="F131" s="382" t="s">
        <v>56</v>
      </c>
      <c r="G131" s="244">
        <v>2</v>
      </c>
      <c r="H131" s="382" t="s">
        <v>56</v>
      </c>
      <c r="I131" s="386" t="s">
        <v>24</v>
      </c>
      <c r="J131" s="244">
        <v>2</v>
      </c>
      <c r="K131" s="244">
        <v>2</v>
      </c>
      <c r="L131" s="382" t="s">
        <v>56</v>
      </c>
      <c r="M131" s="382" t="s">
        <v>56</v>
      </c>
      <c r="N131" s="244" t="s">
        <v>24</v>
      </c>
      <c r="O131" s="382" t="s">
        <v>56</v>
      </c>
      <c r="P131" s="244">
        <v>1</v>
      </c>
      <c r="Q131" s="386" t="s">
        <v>24</v>
      </c>
      <c r="R131" s="244">
        <v>2</v>
      </c>
      <c r="S131" s="244">
        <v>2</v>
      </c>
      <c r="T131" s="385" t="s">
        <v>56</v>
      </c>
      <c r="U131" s="385" t="s">
        <v>56</v>
      </c>
      <c r="V131" s="244">
        <v>1</v>
      </c>
      <c r="W131" s="244">
        <v>1</v>
      </c>
      <c r="X131" s="244">
        <v>1</v>
      </c>
      <c r="Y131" s="244">
        <v>1</v>
      </c>
      <c r="Z131" s="382" t="s">
        <v>56</v>
      </c>
      <c r="AA131" s="382" t="s">
        <v>56</v>
      </c>
      <c r="AB131" s="244">
        <v>1</v>
      </c>
      <c r="AC131" s="244">
        <v>2</v>
      </c>
      <c r="AD131" s="386">
        <v>2</v>
      </c>
      <c r="AE131" s="382" t="s">
        <v>56</v>
      </c>
      <c r="AF131" s="244">
        <v>1</v>
      </c>
      <c r="AG131" s="244">
        <v>1</v>
      </c>
      <c r="AH131" s="382" t="s">
        <v>56</v>
      </c>
      <c r="AI131" s="386" t="s">
        <v>24</v>
      </c>
      <c r="AJ131" s="142">
        <f t="shared" si="56"/>
        <v>0</v>
      </c>
      <c r="AK131" s="143">
        <f t="shared" si="57"/>
        <v>7</v>
      </c>
      <c r="AL131" s="143">
        <f t="shared" si="60"/>
        <v>0</v>
      </c>
      <c r="AM131" s="144">
        <f t="shared" si="58"/>
        <v>0</v>
      </c>
      <c r="AN131" s="145">
        <f t="shared" si="61"/>
        <v>7</v>
      </c>
      <c r="AO131" s="149">
        <f t="shared" si="59"/>
        <v>11</v>
      </c>
      <c r="BA131" s="148"/>
      <c r="BB131" s="148"/>
      <c r="BC131" s="148"/>
      <c r="BD131" s="149"/>
    </row>
    <row r="132" spans="1:56" ht="36.6" thickTop="1" thickBot="1">
      <c r="A132" s="49">
        <v>123</v>
      </c>
      <c r="B132" s="372" t="s">
        <v>254</v>
      </c>
      <c r="C132" s="377" t="s">
        <v>393</v>
      </c>
      <c r="D132" s="377"/>
      <c r="E132" s="377"/>
      <c r="F132" s="382" t="s">
        <v>56</v>
      </c>
      <c r="G132" s="386" t="s">
        <v>24</v>
      </c>
      <c r="H132" s="382" t="s">
        <v>56</v>
      </c>
      <c r="I132" s="244">
        <v>1</v>
      </c>
      <c r="J132" s="244">
        <v>1</v>
      </c>
      <c r="K132" s="384" t="s">
        <v>84</v>
      </c>
      <c r="L132" s="385" t="s">
        <v>56</v>
      </c>
      <c r="M132" s="385" t="s">
        <v>56</v>
      </c>
      <c r="N132" s="244" t="s">
        <v>24</v>
      </c>
      <c r="O132" s="386" t="s">
        <v>24</v>
      </c>
      <c r="P132" s="244">
        <v>2</v>
      </c>
      <c r="Q132" s="382" t="s">
        <v>56</v>
      </c>
      <c r="R132" s="244">
        <v>1</v>
      </c>
      <c r="S132" s="244" t="s">
        <v>24</v>
      </c>
      <c r="T132" s="382" t="s">
        <v>56</v>
      </c>
      <c r="U132" s="244" t="s">
        <v>24</v>
      </c>
      <c r="V132" s="244">
        <v>2</v>
      </c>
      <c r="W132" s="244">
        <v>2</v>
      </c>
      <c r="X132" s="382" t="s">
        <v>56</v>
      </c>
      <c r="Y132" s="382" t="s">
        <v>56</v>
      </c>
      <c r="Z132" s="244">
        <v>1</v>
      </c>
      <c r="AA132" s="244">
        <v>2</v>
      </c>
      <c r="AB132" s="244">
        <v>2</v>
      </c>
      <c r="AC132" s="382" t="s">
        <v>56</v>
      </c>
      <c r="AD132" s="382" t="s">
        <v>56</v>
      </c>
      <c r="AE132" s="244">
        <v>1</v>
      </c>
      <c r="AF132" s="386" t="s">
        <v>24</v>
      </c>
      <c r="AG132" s="244">
        <v>2</v>
      </c>
      <c r="AH132" s="244">
        <v>2</v>
      </c>
      <c r="AI132" s="382" t="s">
        <v>56</v>
      </c>
      <c r="AJ132" s="142">
        <f t="shared" si="56"/>
        <v>0</v>
      </c>
      <c r="AK132" s="143">
        <f t="shared" si="57"/>
        <v>7</v>
      </c>
      <c r="AL132" s="143">
        <f t="shared" si="60"/>
        <v>0</v>
      </c>
      <c r="AM132" s="144">
        <f t="shared" si="58"/>
        <v>0</v>
      </c>
      <c r="AN132" s="145">
        <f t="shared" si="61"/>
        <v>7</v>
      </c>
      <c r="AO132" s="149">
        <f t="shared" si="59"/>
        <v>11</v>
      </c>
      <c r="BA132" s="148"/>
      <c r="BB132" s="148"/>
      <c r="BC132" s="148"/>
      <c r="BD132" s="149"/>
    </row>
    <row r="133" spans="1:56" ht="36.6" thickTop="1" thickBot="1">
      <c r="A133" s="49">
        <v>124</v>
      </c>
      <c r="B133" s="374" t="s">
        <v>255</v>
      </c>
      <c r="C133" s="378" t="s">
        <v>393</v>
      </c>
      <c r="D133" s="378"/>
      <c r="E133" s="378"/>
      <c r="F133" s="382" t="s">
        <v>56</v>
      </c>
      <c r="G133" s="245">
        <v>2</v>
      </c>
      <c r="H133" s="245">
        <v>2</v>
      </c>
      <c r="I133" s="245">
        <v>2</v>
      </c>
      <c r="J133" s="245">
        <v>2</v>
      </c>
      <c r="K133" s="384" t="s">
        <v>84</v>
      </c>
      <c r="L133" s="382" t="s">
        <v>56</v>
      </c>
      <c r="M133" s="382" t="s">
        <v>56</v>
      </c>
      <c r="N133" s="245">
        <v>1</v>
      </c>
      <c r="O133" s="245">
        <v>1</v>
      </c>
      <c r="P133" s="245">
        <v>1</v>
      </c>
      <c r="Q133" s="245">
        <v>1</v>
      </c>
      <c r="R133" s="245">
        <v>1</v>
      </c>
      <c r="S133" s="382" t="s">
        <v>56</v>
      </c>
      <c r="T133" s="382" t="s">
        <v>56</v>
      </c>
      <c r="U133" s="245">
        <v>2</v>
      </c>
      <c r="V133" s="245">
        <v>2</v>
      </c>
      <c r="W133" s="382" t="s">
        <v>56</v>
      </c>
      <c r="X133" s="245">
        <v>1</v>
      </c>
      <c r="Y133" s="245">
        <v>1</v>
      </c>
      <c r="Z133" s="382" t="s">
        <v>56</v>
      </c>
      <c r="AA133" s="382" t="s">
        <v>56</v>
      </c>
      <c r="AB133" s="384" t="s">
        <v>84</v>
      </c>
      <c r="AC133" s="245">
        <v>1</v>
      </c>
      <c r="AD133" s="245">
        <v>1</v>
      </c>
      <c r="AE133" s="382" t="s">
        <v>56</v>
      </c>
      <c r="AF133" s="245">
        <v>2</v>
      </c>
      <c r="AG133" s="382" t="s">
        <v>56</v>
      </c>
      <c r="AH133" s="382" t="s">
        <v>56</v>
      </c>
      <c r="AI133" s="245">
        <v>1</v>
      </c>
      <c r="AJ133" s="142">
        <f t="shared" si="56"/>
        <v>0</v>
      </c>
      <c r="AK133" s="143">
        <f t="shared" si="57"/>
        <v>7</v>
      </c>
      <c r="AL133" s="143">
        <f t="shared" si="60"/>
        <v>0</v>
      </c>
      <c r="AM133" s="144">
        <f t="shared" si="58"/>
        <v>0</v>
      </c>
      <c r="AN133" s="145">
        <f t="shared" si="61"/>
        <v>7</v>
      </c>
      <c r="AO133" s="149">
        <f t="shared" si="59"/>
        <v>11</v>
      </c>
      <c r="BA133" s="148"/>
      <c r="BB133" s="148"/>
      <c r="BC133" s="148"/>
      <c r="BD133" s="149"/>
    </row>
    <row r="134" spans="1:56" ht="36.6" thickTop="1" thickBot="1">
      <c r="A134" s="50">
        <v>125</v>
      </c>
      <c r="B134" s="375" t="s">
        <v>157</v>
      </c>
      <c r="C134" s="379" t="s">
        <v>259</v>
      </c>
      <c r="D134" s="379"/>
      <c r="E134" s="379"/>
      <c r="F134" s="382" t="s">
        <v>56</v>
      </c>
      <c r="G134" s="245">
        <v>1</v>
      </c>
      <c r="H134" s="245">
        <v>1</v>
      </c>
      <c r="I134" s="245">
        <v>1</v>
      </c>
      <c r="J134" s="245">
        <v>1</v>
      </c>
      <c r="K134" s="245">
        <v>1</v>
      </c>
      <c r="L134" s="382" t="s">
        <v>56</v>
      </c>
      <c r="M134" s="382" t="s">
        <v>56</v>
      </c>
      <c r="N134" s="384" t="s">
        <v>84</v>
      </c>
      <c r="O134" s="384" t="s">
        <v>84</v>
      </c>
      <c r="P134" s="245">
        <v>2</v>
      </c>
      <c r="Q134" s="245">
        <v>2</v>
      </c>
      <c r="R134" s="245">
        <v>2</v>
      </c>
      <c r="S134" s="382" t="s">
        <v>56</v>
      </c>
      <c r="T134" s="382" t="s">
        <v>56</v>
      </c>
      <c r="U134" s="245">
        <v>1</v>
      </c>
      <c r="V134" s="245">
        <v>1</v>
      </c>
      <c r="W134" s="245">
        <v>1</v>
      </c>
      <c r="X134" s="245">
        <v>2</v>
      </c>
      <c r="Y134" s="245">
        <v>2</v>
      </c>
      <c r="Z134" s="382" t="s">
        <v>56</v>
      </c>
      <c r="AA134" s="382" t="s">
        <v>56</v>
      </c>
      <c r="AB134" s="245">
        <v>1</v>
      </c>
      <c r="AC134" s="245">
        <v>2</v>
      </c>
      <c r="AD134" s="382" t="s">
        <v>56</v>
      </c>
      <c r="AE134" s="382" t="s">
        <v>56</v>
      </c>
      <c r="AF134" s="245">
        <v>1</v>
      </c>
      <c r="AG134" s="382" t="s">
        <v>56</v>
      </c>
      <c r="AH134" s="382" t="s">
        <v>56</v>
      </c>
      <c r="AI134" s="245">
        <v>2</v>
      </c>
      <c r="AJ134" s="142">
        <f t="shared" si="56"/>
        <v>0</v>
      </c>
      <c r="AK134" s="143">
        <f t="shared" si="57"/>
        <v>7</v>
      </c>
      <c r="AL134" s="143">
        <f t="shared" si="60"/>
        <v>0</v>
      </c>
      <c r="AM134" s="144">
        <f t="shared" si="58"/>
        <v>0</v>
      </c>
      <c r="AN134" s="145">
        <f t="shared" si="61"/>
        <v>7</v>
      </c>
      <c r="AO134" s="149">
        <f t="shared" si="59"/>
        <v>11</v>
      </c>
      <c r="BA134" s="148"/>
      <c r="BB134" s="148"/>
      <c r="BC134" s="148"/>
      <c r="BD134" s="149"/>
    </row>
    <row r="135" spans="1:56" ht="36.6" thickTop="1" thickBot="1">
      <c r="A135" s="49">
        <v>126</v>
      </c>
      <c r="B135" s="428" t="s">
        <v>406</v>
      </c>
      <c r="C135" s="381" t="s">
        <v>259</v>
      </c>
      <c r="D135" s="380"/>
      <c r="E135" s="381"/>
      <c r="F135" s="382" t="s">
        <v>56</v>
      </c>
      <c r="G135" s="408" t="s">
        <v>21</v>
      </c>
      <c r="H135" s="408" t="s">
        <v>21</v>
      </c>
      <c r="I135" s="408" t="s">
        <v>21</v>
      </c>
      <c r="J135" s="408" t="s">
        <v>21</v>
      </c>
      <c r="K135" s="382" t="s">
        <v>56</v>
      </c>
      <c r="L135" s="382" t="s">
        <v>56</v>
      </c>
      <c r="M135" s="382" t="s">
        <v>56</v>
      </c>
      <c r="N135" s="408" t="s">
        <v>21</v>
      </c>
      <c r="O135" s="408" t="s">
        <v>21</v>
      </c>
      <c r="P135" s="408" t="s">
        <v>21</v>
      </c>
      <c r="Q135" s="408" t="s">
        <v>21</v>
      </c>
      <c r="R135" s="408" t="s">
        <v>21</v>
      </c>
      <c r="S135" s="382" t="s">
        <v>56</v>
      </c>
      <c r="T135" s="382" t="s">
        <v>56</v>
      </c>
      <c r="U135" s="408" t="s">
        <v>21</v>
      </c>
      <c r="V135" s="408" t="s">
        <v>21</v>
      </c>
      <c r="W135" s="408" t="s">
        <v>21</v>
      </c>
      <c r="X135" s="408" t="s">
        <v>21</v>
      </c>
      <c r="Y135" s="408" t="s">
        <v>21</v>
      </c>
      <c r="Z135" s="382" t="s">
        <v>56</v>
      </c>
      <c r="AA135" s="382" t="s">
        <v>56</v>
      </c>
      <c r="AB135" s="408" t="s">
        <v>21</v>
      </c>
      <c r="AC135" s="408" t="s">
        <v>21</v>
      </c>
      <c r="AD135" s="408" t="s">
        <v>21</v>
      </c>
      <c r="AE135" s="408" t="s">
        <v>21</v>
      </c>
      <c r="AF135" s="382" t="s">
        <v>56</v>
      </c>
      <c r="AG135" s="382" t="s">
        <v>56</v>
      </c>
      <c r="AH135" s="382" t="s">
        <v>56</v>
      </c>
      <c r="AI135" s="408" t="s">
        <v>21</v>
      </c>
      <c r="AJ135" s="142">
        <f t="shared" si="56"/>
        <v>0</v>
      </c>
      <c r="AK135" s="143">
        <f t="shared" si="57"/>
        <v>0</v>
      </c>
      <c r="AL135" s="143">
        <f t="shared" si="60"/>
        <v>0</v>
      </c>
      <c r="AM135" s="144">
        <f t="shared" si="58"/>
        <v>0</v>
      </c>
      <c r="AN135" s="145">
        <f t="shared" ref="AN135:AN140" si="62">SUM(AJ135:AM135)</f>
        <v>0</v>
      </c>
      <c r="AO135" s="149">
        <f t="shared" si="59"/>
        <v>11</v>
      </c>
      <c r="BA135" s="148"/>
      <c r="BB135" s="148"/>
      <c r="BC135" s="148"/>
      <c r="BD135" s="149"/>
    </row>
    <row r="136" spans="1:56" ht="36.6" thickTop="1" thickBot="1">
      <c r="A136" s="50">
        <v>127</v>
      </c>
      <c r="B136" s="428" t="s">
        <v>318</v>
      </c>
      <c r="C136" s="381" t="s">
        <v>259</v>
      </c>
      <c r="D136" s="380"/>
      <c r="E136" s="381"/>
      <c r="F136" s="382" t="s">
        <v>56</v>
      </c>
      <c r="G136" s="408" t="s">
        <v>21</v>
      </c>
      <c r="H136" s="408" t="s">
        <v>21</v>
      </c>
      <c r="I136" s="408" t="s">
        <v>21</v>
      </c>
      <c r="J136" s="408" t="s">
        <v>21</v>
      </c>
      <c r="K136" s="382" t="s">
        <v>56</v>
      </c>
      <c r="L136" s="382" t="s">
        <v>56</v>
      </c>
      <c r="M136" s="382" t="s">
        <v>56</v>
      </c>
      <c r="N136" s="408" t="s">
        <v>21</v>
      </c>
      <c r="O136" s="408" t="s">
        <v>21</v>
      </c>
      <c r="P136" s="408" t="s">
        <v>21</v>
      </c>
      <c r="Q136" s="408" t="s">
        <v>21</v>
      </c>
      <c r="R136" s="408" t="s">
        <v>21</v>
      </c>
      <c r="S136" s="382" t="s">
        <v>56</v>
      </c>
      <c r="T136" s="382" t="s">
        <v>56</v>
      </c>
      <c r="U136" s="408" t="s">
        <v>21</v>
      </c>
      <c r="V136" s="408" t="s">
        <v>21</v>
      </c>
      <c r="W136" s="408" t="s">
        <v>21</v>
      </c>
      <c r="X136" s="408" t="s">
        <v>21</v>
      </c>
      <c r="Y136" s="408" t="s">
        <v>21</v>
      </c>
      <c r="Z136" s="382" t="s">
        <v>56</v>
      </c>
      <c r="AA136" s="382" t="s">
        <v>56</v>
      </c>
      <c r="AB136" s="408" t="s">
        <v>21</v>
      </c>
      <c r="AC136" s="408" t="s">
        <v>21</v>
      </c>
      <c r="AD136" s="408" t="s">
        <v>21</v>
      </c>
      <c r="AE136" s="408" t="s">
        <v>21</v>
      </c>
      <c r="AF136" s="382" t="s">
        <v>56</v>
      </c>
      <c r="AG136" s="382" t="s">
        <v>56</v>
      </c>
      <c r="AH136" s="382" t="s">
        <v>56</v>
      </c>
      <c r="AI136" s="408" t="s">
        <v>21</v>
      </c>
      <c r="AJ136" s="142">
        <f t="shared" si="56"/>
        <v>0</v>
      </c>
      <c r="AK136" s="143">
        <f t="shared" si="57"/>
        <v>0</v>
      </c>
      <c r="AL136" s="143">
        <f t="shared" si="60"/>
        <v>0</v>
      </c>
      <c r="AM136" s="144">
        <f t="shared" si="58"/>
        <v>0</v>
      </c>
      <c r="AN136" s="145">
        <f t="shared" si="62"/>
        <v>0</v>
      </c>
      <c r="AO136" s="149">
        <f t="shared" si="59"/>
        <v>11</v>
      </c>
      <c r="BA136" s="148"/>
      <c r="BB136" s="148"/>
      <c r="BC136" s="148"/>
      <c r="BD136" s="149"/>
    </row>
    <row r="137" spans="1:56" ht="36.6" thickTop="1" thickBot="1">
      <c r="A137" s="49">
        <v>128</v>
      </c>
      <c r="B137" s="428" t="s">
        <v>321</v>
      </c>
      <c r="C137" s="381" t="s">
        <v>259</v>
      </c>
      <c r="D137" s="380"/>
      <c r="E137" s="381"/>
      <c r="F137" s="382" t="s">
        <v>56</v>
      </c>
      <c r="G137" s="408" t="s">
        <v>21</v>
      </c>
      <c r="H137" s="408" t="s">
        <v>21</v>
      </c>
      <c r="I137" s="408" t="s">
        <v>21</v>
      </c>
      <c r="J137" s="408" t="s">
        <v>21</v>
      </c>
      <c r="K137" s="382" t="s">
        <v>56</v>
      </c>
      <c r="L137" s="382" t="s">
        <v>56</v>
      </c>
      <c r="M137" s="382" t="s">
        <v>56</v>
      </c>
      <c r="N137" s="408" t="s">
        <v>21</v>
      </c>
      <c r="O137" s="408" t="s">
        <v>21</v>
      </c>
      <c r="P137" s="408" t="s">
        <v>21</v>
      </c>
      <c r="Q137" s="408" t="s">
        <v>21</v>
      </c>
      <c r="R137" s="408" t="s">
        <v>21</v>
      </c>
      <c r="S137" s="382" t="s">
        <v>56</v>
      </c>
      <c r="T137" s="382" t="s">
        <v>56</v>
      </c>
      <c r="U137" s="408" t="s">
        <v>21</v>
      </c>
      <c r="V137" s="408" t="s">
        <v>21</v>
      </c>
      <c r="W137" s="408" t="s">
        <v>21</v>
      </c>
      <c r="X137" s="408" t="s">
        <v>21</v>
      </c>
      <c r="Y137" s="408" t="s">
        <v>21</v>
      </c>
      <c r="Z137" s="382" t="s">
        <v>56</v>
      </c>
      <c r="AA137" s="382" t="s">
        <v>56</v>
      </c>
      <c r="AB137" s="408" t="s">
        <v>21</v>
      </c>
      <c r="AC137" s="408" t="s">
        <v>21</v>
      </c>
      <c r="AD137" s="408" t="s">
        <v>21</v>
      </c>
      <c r="AE137" s="408" t="s">
        <v>21</v>
      </c>
      <c r="AF137" s="382" t="s">
        <v>56</v>
      </c>
      <c r="AG137" s="382" t="s">
        <v>56</v>
      </c>
      <c r="AH137" s="382" t="s">
        <v>56</v>
      </c>
      <c r="AI137" s="408" t="s">
        <v>21</v>
      </c>
      <c r="AJ137" s="142">
        <f t="shared" si="56"/>
        <v>0</v>
      </c>
      <c r="AK137" s="143">
        <f t="shared" si="57"/>
        <v>0</v>
      </c>
      <c r="AL137" s="143">
        <f t="shared" si="60"/>
        <v>0</v>
      </c>
      <c r="AM137" s="144">
        <f t="shared" si="58"/>
        <v>0</v>
      </c>
      <c r="AN137" s="145">
        <f t="shared" si="62"/>
        <v>0</v>
      </c>
      <c r="AO137" s="149">
        <f t="shared" si="59"/>
        <v>11</v>
      </c>
      <c r="BA137" s="148"/>
      <c r="BB137" s="148"/>
      <c r="BC137" s="148"/>
      <c r="BD137" s="149"/>
    </row>
    <row r="138" spans="1:56" ht="36.6" thickTop="1" thickBot="1">
      <c r="A138" s="50">
        <v>129</v>
      </c>
      <c r="B138" s="428" t="s">
        <v>317</v>
      </c>
      <c r="C138" s="381" t="s">
        <v>259</v>
      </c>
      <c r="D138" s="380"/>
      <c r="E138" s="381"/>
      <c r="F138" s="382" t="s">
        <v>56</v>
      </c>
      <c r="G138" s="408" t="s">
        <v>21</v>
      </c>
      <c r="H138" s="408" t="s">
        <v>21</v>
      </c>
      <c r="I138" s="408" t="s">
        <v>21</v>
      </c>
      <c r="J138" s="408" t="s">
        <v>21</v>
      </c>
      <c r="K138" s="382" t="s">
        <v>56</v>
      </c>
      <c r="L138" s="382" t="s">
        <v>56</v>
      </c>
      <c r="M138" s="382" t="s">
        <v>56</v>
      </c>
      <c r="N138" s="408" t="s">
        <v>21</v>
      </c>
      <c r="O138" s="408" t="s">
        <v>21</v>
      </c>
      <c r="P138" s="408" t="s">
        <v>21</v>
      </c>
      <c r="Q138" s="408" t="s">
        <v>21</v>
      </c>
      <c r="R138" s="408" t="s">
        <v>21</v>
      </c>
      <c r="S138" s="382" t="s">
        <v>56</v>
      </c>
      <c r="T138" s="382" t="s">
        <v>56</v>
      </c>
      <c r="U138" s="408" t="s">
        <v>21</v>
      </c>
      <c r="V138" s="408" t="s">
        <v>21</v>
      </c>
      <c r="W138" s="408" t="s">
        <v>21</v>
      </c>
      <c r="X138" s="408" t="s">
        <v>21</v>
      </c>
      <c r="Y138" s="408" t="s">
        <v>21</v>
      </c>
      <c r="Z138" s="382" t="s">
        <v>56</v>
      </c>
      <c r="AA138" s="382" t="s">
        <v>56</v>
      </c>
      <c r="AB138" s="408" t="s">
        <v>21</v>
      </c>
      <c r="AC138" s="408" t="s">
        <v>21</v>
      </c>
      <c r="AD138" s="408" t="s">
        <v>21</v>
      </c>
      <c r="AE138" s="408" t="s">
        <v>21</v>
      </c>
      <c r="AF138" s="382" t="s">
        <v>56</v>
      </c>
      <c r="AG138" s="382" t="s">
        <v>56</v>
      </c>
      <c r="AH138" s="382" t="s">
        <v>56</v>
      </c>
      <c r="AI138" s="408" t="s">
        <v>21</v>
      </c>
      <c r="AJ138" s="142">
        <f t="shared" si="56"/>
        <v>0</v>
      </c>
      <c r="AK138" s="143">
        <f t="shared" si="57"/>
        <v>0</v>
      </c>
      <c r="AL138" s="143">
        <f t="shared" si="60"/>
        <v>0</v>
      </c>
      <c r="AM138" s="144">
        <f t="shared" si="58"/>
        <v>0</v>
      </c>
      <c r="AN138" s="145">
        <f t="shared" si="62"/>
        <v>0</v>
      </c>
      <c r="AO138" s="149">
        <f t="shared" si="59"/>
        <v>11</v>
      </c>
      <c r="BA138" s="148"/>
      <c r="BB138" s="148"/>
      <c r="BC138" s="148"/>
      <c r="BD138" s="149"/>
    </row>
    <row r="139" spans="1:56" ht="36.6" thickTop="1" thickBot="1">
      <c r="A139" s="49">
        <v>130</v>
      </c>
      <c r="B139" s="429" t="s">
        <v>402</v>
      </c>
      <c r="C139" s="381" t="s">
        <v>259</v>
      </c>
      <c r="D139" s="380"/>
      <c r="E139" s="381"/>
      <c r="F139" s="382" t="s">
        <v>56</v>
      </c>
      <c r="G139" s="408" t="s">
        <v>21</v>
      </c>
      <c r="H139" s="408" t="s">
        <v>21</v>
      </c>
      <c r="I139" s="408" t="s">
        <v>21</v>
      </c>
      <c r="J139" s="408" t="s">
        <v>21</v>
      </c>
      <c r="K139" s="382" t="s">
        <v>56</v>
      </c>
      <c r="L139" s="382" t="s">
        <v>56</v>
      </c>
      <c r="M139" s="382" t="s">
        <v>56</v>
      </c>
      <c r="N139" s="408" t="s">
        <v>21</v>
      </c>
      <c r="O139" s="408" t="s">
        <v>21</v>
      </c>
      <c r="P139" s="408" t="s">
        <v>21</v>
      </c>
      <c r="Q139" s="408" t="s">
        <v>21</v>
      </c>
      <c r="R139" s="408" t="s">
        <v>21</v>
      </c>
      <c r="S139" s="382" t="s">
        <v>56</v>
      </c>
      <c r="T139" s="382" t="s">
        <v>56</v>
      </c>
      <c r="U139" s="408" t="s">
        <v>21</v>
      </c>
      <c r="V139" s="408" t="s">
        <v>21</v>
      </c>
      <c r="W139" s="408" t="s">
        <v>21</v>
      </c>
      <c r="X139" s="408" t="s">
        <v>21</v>
      </c>
      <c r="Y139" s="408" t="s">
        <v>21</v>
      </c>
      <c r="Z139" s="382" t="s">
        <v>56</v>
      </c>
      <c r="AA139" s="382" t="s">
        <v>56</v>
      </c>
      <c r="AB139" s="408" t="s">
        <v>21</v>
      </c>
      <c r="AC139" s="408" t="s">
        <v>21</v>
      </c>
      <c r="AD139" s="408" t="s">
        <v>21</v>
      </c>
      <c r="AE139" s="408" t="s">
        <v>21</v>
      </c>
      <c r="AF139" s="382" t="s">
        <v>56</v>
      </c>
      <c r="AG139" s="382" t="s">
        <v>56</v>
      </c>
      <c r="AH139" s="382" t="s">
        <v>56</v>
      </c>
      <c r="AI139" s="408" t="s">
        <v>21</v>
      </c>
      <c r="AJ139" s="142">
        <f t="shared" si="56"/>
        <v>0</v>
      </c>
      <c r="AK139" s="143">
        <f t="shared" si="57"/>
        <v>0</v>
      </c>
      <c r="AL139" s="143">
        <f t="shared" si="60"/>
        <v>0</v>
      </c>
      <c r="AM139" s="144">
        <f t="shared" si="58"/>
        <v>0</v>
      </c>
      <c r="AN139" s="145">
        <f t="shared" ref="AN139" si="63">SUM(AJ139:AM139)</f>
        <v>0</v>
      </c>
      <c r="AO139" s="149">
        <f t="shared" si="59"/>
        <v>11</v>
      </c>
      <c r="BA139" s="148"/>
      <c r="BB139" s="148"/>
      <c r="BC139" s="148"/>
      <c r="BD139" s="149"/>
    </row>
    <row r="140" spans="1:56" ht="36.6" thickTop="1" thickBot="1">
      <c r="A140" s="49">
        <v>131</v>
      </c>
      <c r="B140" s="429" t="s">
        <v>438</v>
      </c>
      <c r="C140" s="381" t="s">
        <v>259</v>
      </c>
      <c r="D140" s="380"/>
      <c r="E140" s="381"/>
      <c r="F140" s="382" t="s">
        <v>56</v>
      </c>
      <c r="G140" s="408" t="s">
        <v>21</v>
      </c>
      <c r="H140" s="408" t="s">
        <v>21</v>
      </c>
      <c r="I140" s="408" t="s">
        <v>21</v>
      </c>
      <c r="J140" s="408" t="s">
        <v>21</v>
      </c>
      <c r="K140" s="382" t="s">
        <v>56</v>
      </c>
      <c r="L140" s="382" t="s">
        <v>56</v>
      </c>
      <c r="M140" s="382" t="s">
        <v>56</v>
      </c>
      <c r="N140" s="408" t="s">
        <v>21</v>
      </c>
      <c r="O140" s="408" t="s">
        <v>21</v>
      </c>
      <c r="P140" s="408" t="s">
        <v>21</v>
      </c>
      <c r="Q140" s="408" t="s">
        <v>21</v>
      </c>
      <c r="R140" s="408" t="s">
        <v>21</v>
      </c>
      <c r="S140" s="382" t="s">
        <v>56</v>
      </c>
      <c r="T140" s="382" t="s">
        <v>56</v>
      </c>
      <c r="U140" s="408" t="s">
        <v>21</v>
      </c>
      <c r="V140" s="408" t="s">
        <v>21</v>
      </c>
      <c r="W140" s="408" t="s">
        <v>21</v>
      </c>
      <c r="X140" s="408" t="s">
        <v>21</v>
      </c>
      <c r="Y140" s="408" t="s">
        <v>21</v>
      </c>
      <c r="Z140" s="382" t="s">
        <v>56</v>
      </c>
      <c r="AA140" s="382" t="s">
        <v>56</v>
      </c>
      <c r="AB140" s="408" t="s">
        <v>21</v>
      </c>
      <c r="AC140" s="408" t="s">
        <v>21</v>
      </c>
      <c r="AD140" s="408" t="s">
        <v>21</v>
      </c>
      <c r="AE140" s="408" t="s">
        <v>21</v>
      </c>
      <c r="AF140" s="382" t="s">
        <v>56</v>
      </c>
      <c r="AG140" s="382" t="s">
        <v>56</v>
      </c>
      <c r="AH140" s="382" t="s">
        <v>56</v>
      </c>
      <c r="AI140" s="408" t="s">
        <v>21</v>
      </c>
      <c r="AJ140" s="142">
        <f t="shared" si="56"/>
        <v>0</v>
      </c>
      <c r="AK140" s="143">
        <f t="shared" si="57"/>
        <v>0</v>
      </c>
      <c r="AL140" s="143">
        <f t="shared" si="60"/>
        <v>0</v>
      </c>
      <c r="AM140" s="144">
        <f t="shared" si="58"/>
        <v>0</v>
      </c>
      <c r="AN140" s="145">
        <f t="shared" si="62"/>
        <v>0</v>
      </c>
      <c r="AO140" s="149">
        <f t="shared" si="59"/>
        <v>11</v>
      </c>
      <c r="BA140" s="148"/>
      <c r="BB140" s="148"/>
      <c r="BC140" s="148"/>
      <c r="BD140" s="149"/>
    </row>
    <row r="141" spans="1:56" ht="36.6" thickTop="1" thickBot="1">
      <c r="A141" s="49">
        <v>132</v>
      </c>
      <c r="B141" s="430" t="s">
        <v>435</v>
      </c>
      <c r="C141" s="381" t="s">
        <v>259</v>
      </c>
      <c r="D141" s="380"/>
      <c r="E141" s="381"/>
      <c r="F141" s="382" t="s">
        <v>56</v>
      </c>
      <c r="G141" s="408" t="s">
        <v>21</v>
      </c>
      <c r="H141" s="408" t="s">
        <v>21</v>
      </c>
      <c r="I141" s="408" t="s">
        <v>21</v>
      </c>
      <c r="J141" s="408" t="s">
        <v>21</v>
      </c>
      <c r="K141" s="382" t="s">
        <v>56</v>
      </c>
      <c r="L141" s="382" t="s">
        <v>56</v>
      </c>
      <c r="M141" s="382" t="s">
        <v>56</v>
      </c>
      <c r="N141" s="408" t="s">
        <v>21</v>
      </c>
      <c r="O141" s="408" t="s">
        <v>21</v>
      </c>
      <c r="P141" s="408" t="s">
        <v>21</v>
      </c>
      <c r="Q141" s="408" t="s">
        <v>21</v>
      </c>
      <c r="R141" s="408" t="s">
        <v>21</v>
      </c>
      <c r="S141" s="382" t="s">
        <v>56</v>
      </c>
      <c r="T141" s="382" t="s">
        <v>56</v>
      </c>
      <c r="U141" s="408" t="s">
        <v>21</v>
      </c>
      <c r="V141" s="408" t="s">
        <v>21</v>
      </c>
      <c r="W141" s="408" t="s">
        <v>21</v>
      </c>
      <c r="X141" s="408" t="s">
        <v>21</v>
      </c>
      <c r="Y141" s="408" t="s">
        <v>21</v>
      </c>
      <c r="Z141" s="382" t="s">
        <v>56</v>
      </c>
      <c r="AA141" s="382" t="s">
        <v>56</v>
      </c>
      <c r="AB141" s="408" t="s">
        <v>21</v>
      </c>
      <c r="AC141" s="408" t="s">
        <v>21</v>
      </c>
      <c r="AD141" s="408" t="s">
        <v>21</v>
      </c>
      <c r="AE141" s="408" t="s">
        <v>21</v>
      </c>
      <c r="AF141" s="382" t="s">
        <v>56</v>
      </c>
      <c r="AG141" s="382" t="s">
        <v>56</v>
      </c>
      <c r="AH141" s="382" t="s">
        <v>56</v>
      </c>
      <c r="AI141" s="408" t="s">
        <v>21</v>
      </c>
      <c r="AJ141" s="142">
        <f t="shared" si="56"/>
        <v>0</v>
      </c>
      <c r="AK141" s="143">
        <f t="shared" si="57"/>
        <v>0</v>
      </c>
      <c r="AL141" s="143">
        <f t="shared" si="60"/>
        <v>0</v>
      </c>
      <c r="AM141" s="144">
        <f t="shared" si="58"/>
        <v>0</v>
      </c>
      <c r="AN141" s="145">
        <f t="shared" ref="AN141:AN143" si="64">SUM(AJ141:AM141)</f>
        <v>0</v>
      </c>
      <c r="AO141" s="149">
        <f t="shared" si="59"/>
        <v>11</v>
      </c>
      <c r="BA141" s="148"/>
      <c r="BB141" s="148"/>
      <c r="BC141" s="148"/>
      <c r="BD141" s="149"/>
    </row>
    <row r="142" spans="1:56" ht="36.6" thickTop="1" thickBot="1">
      <c r="A142" s="50">
        <v>133</v>
      </c>
      <c r="B142" s="431" t="s">
        <v>186</v>
      </c>
      <c r="C142" s="381" t="s">
        <v>259</v>
      </c>
      <c r="D142" s="380"/>
      <c r="E142" s="381"/>
      <c r="F142" s="382" t="s">
        <v>56</v>
      </c>
      <c r="G142" s="408" t="s">
        <v>21</v>
      </c>
      <c r="H142" s="408" t="s">
        <v>21</v>
      </c>
      <c r="I142" s="408" t="s">
        <v>21</v>
      </c>
      <c r="J142" s="408" t="s">
        <v>21</v>
      </c>
      <c r="K142" s="382" t="s">
        <v>56</v>
      </c>
      <c r="L142" s="382" t="s">
        <v>56</v>
      </c>
      <c r="M142" s="382" t="s">
        <v>56</v>
      </c>
      <c r="N142" s="408" t="s">
        <v>21</v>
      </c>
      <c r="O142" s="408" t="s">
        <v>21</v>
      </c>
      <c r="P142" s="408" t="s">
        <v>21</v>
      </c>
      <c r="Q142" s="408" t="s">
        <v>21</v>
      </c>
      <c r="R142" s="408" t="s">
        <v>21</v>
      </c>
      <c r="S142" s="382" t="s">
        <v>56</v>
      </c>
      <c r="T142" s="382" t="s">
        <v>56</v>
      </c>
      <c r="U142" s="408" t="s">
        <v>21</v>
      </c>
      <c r="V142" s="408" t="s">
        <v>21</v>
      </c>
      <c r="W142" s="408" t="s">
        <v>21</v>
      </c>
      <c r="X142" s="408" t="s">
        <v>21</v>
      </c>
      <c r="Y142" s="408" t="s">
        <v>21</v>
      </c>
      <c r="Z142" s="382" t="s">
        <v>56</v>
      </c>
      <c r="AA142" s="382" t="s">
        <v>56</v>
      </c>
      <c r="AB142" s="408" t="s">
        <v>21</v>
      </c>
      <c r="AC142" s="408" t="s">
        <v>21</v>
      </c>
      <c r="AD142" s="408" t="s">
        <v>21</v>
      </c>
      <c r="AE142" s="408" t="s">
        <v>21</v>
      </c>
      <c r="AF142" s="382" t="s">
        <v>56</v>
      </c>
      <c r="AG142" s="382" t="s">
        <v>56</v>
      </c>
      <c r="AH142" s="382" t="s">
        <v>56</v>
      </c>
      <c r="AI142" s="408" t="s">
        <v>21</v>
      </c>
      <c r="AJ142" s="142">
        <f t="shared" ref="AJ142:AJ143" si="65">COUNTIF(F142:AI142,"1F")</f>
        <v>0</v>
      </c>
      <c r="AK142" s="143">
        <f t="shared" si="57"/>
        <v>0</v>
      </c>
      <c r="AL142" s="143">
        <f t="shared" si="60"/>
        <v>0</v>
      </c>
      <c r="AM142" s="144">
        <f t="shared" si="58"/>
        <v>0</v>
      </c>
      <c r="AN142" s="145">
        <f t="shared" si="64"/>
        <v>0</v>
      </c>
      <c r="AO142" s="149">
        <f t="shared" si="59"/>
        <v>11</v>
      </c>
      <c r="BA142" s="148"/>
      <c r="BB142" s="148"/>
      <c r="BC142" s="148"/>
      <c r="BD142" s="149"/>
    </row>
    <row r="143" spans="1:56" ht="36.6" thickTop="1" thickBot="1">
      <c r="A143" s="49">
        <v>134</v>
      </c>
      <c r="B143" s="428" t="s">
        <v>174</v>
      </c>
      <c r="C143" s="381" t="s">
        <v>259</v>
      </c>
      <c r="D143" s="380"/>
      <c r="E143" s="381"/>
      <c r="F143" s="382" t="s">
        <v>56</v>
      </c>
      <c r="G143" s="408" t="s">
        <v>21</v>
      </c>
      <c r="H143" s="408" t="s">
        <v>21</v>
      </c>
      <c r="I143" s="408" t="s">
        <v>21</v>
      </c>
      <c r="J143" s="408" t="s">
        <v>21</v>
      </c>
      <c r="K143" s="382" t="s">
        <v>56</v>
      </c>
      <c r="L143" s="382" t="s">
        <v>56</v>
      </c>
      <c r="M143" s="382" t="s">
        <v>56</v>
      </c>
      <c r="N143" s="408" t="s">
        <v>21</v>
      </c>
      <c r="O143" s="408" t="s">
        <v>21</v>
      </c>
      <c r="P143" s="408" t="s">
        <v>21</v>
      </c>
      <c r="Q143" s="408" t="s">
        <v>21</v>
      </c>
      <c r="R143" s="408" t="s">
        <v>21</v>
      </c>
      <c r="S143" s="382" t="s">
        <v>56</v>
      </c>
      <c r="T143" s="382" t="s">
        <v>56</v>
      </c>
      <c r="U143" s="408" t="s">
        <v>21</v>
      </c>
      <c r="V143" s="408" t="s">
        <v>21</v>
      </c>
      <c r="W143" s="408" t="s">
        <v>21</v>
      </c>
      <c r="X143" s="408" t="s">
        <v>21</v>
      </c>
      <c r="Y143" s="408" t="s">
        <v>21</v>
      </c>
      <c r="Z143" s="382" t="s">
        <v>56</v>
      </c>
      <c r="AA143" s="382" t="s">
        <v>56</v>
      </c>
      <c r="AB143" s="408" t="s">
        <v>21</v>
      </c>
      <c r="AC143" s="408" t="s">
        <v>21</v>
      </c>
      <c r="AD143" s="408" t="s">
        <v>21</v>
      </c>
      <c r="AE143" s="408" t="s">
        <v>21</v>
      </c>
      <c r="AF143" s="382" t="s">
        <v>56</v>
      </c>
      <c r="AG143" s="382" t="s">
        <v>56</v>
      </c>
      <c r="AH143" s="382" t="s">
        <v>56</v>
      </c>
      <c r="AI143" s="408" t="s">
        <v>21</v>
      </c>
      <c r="AJ143" s="142">
        <f t="shared" si="65"/>
        <v>0</v>
      </c>
      <c r="AK143" s="143">
        <f t="shared" si="57"/>
        <v>0</v>
      </c>
      <c r="AL143" s="143">
        <f t="shared" si="60"/>
        <v>0</v>
      </c>
      <c r="AM143" s="144">
        <f t="shared" si="58"/>
        <v>0</v>
      </c>
      <c r="AN143" s="145">
        <f t="shared" si="64"/>
        <v>0</v>
      </c>
      <c r="AO143" s="149">
        <f t="shared" si="59"/>
        <v>11</v>
      </c>
      <c r="AS143" t="s">
        <v>436</v>
      </c>
      <c r="BA143" s="148"/>
      <c r="BB143" s="148"/>
      <c r="BC143" s="148"/>
      <c r="BD143" s="149"/>
    </row>
    <row r="144" spans="1:56" ht="15.6" customHeight="1" thickTop="1">
      <c r="A144" s="50">
        <v>135</v>
      </c>
      <c r="B144" s="482" t="s">
        <v>223</v>
      </c>
      <c r="C144" s="47"/>
      <c r="AO144" s="149">
        <f t="shared" si="59"/>
        <v>0</v>
      </c>
    </row>
    <row r="145" spans="1:41" ht="15.6" customHeight="1" thickBot="1">
      <c r="A145" s="49">
        <v>136</v>
      </c>
      <c r="B145" s="483"/>
      <c r="C145" s="47"/>
      <c r="AO145" s="149">
        <f t="shared" si="59"/>
        <v>0</v>
      </c>
    </row>
    <row r="146" spans="1:41" ht="25.2" thickTop="1">
      <c r="B146" s="484"/>
      <c r="C146" s="47"/>
      <c r="E146" s="279"/>
      <c r="F146" s="279"/>
      <c r="G146" s="279"/>
      <c r="H146" s="279"/>
      <c r="I146" s="279"/>
      <c r="J146" s="279"/>
      <c r="K146" s="279"/>
      <c r="L146" s="279"/>
      <c r="M146" s="279"/>
      <c r="N146" s="279"/>
      <c r="O146" s="279"/>
      <c r="P146" s="279"/>
      <c r="Q146" s="279"/>
      <c r="R146" s="279"/>
      <c r="S146" s="279"/>
      <c r="T146" s="279"/>
      <c r="U146" s="279"/>
      <c r="V146" s="279"/>
      <c r="W146" s="279"/>
      <c r="X146" s="279"/>
      <c r="Y146" s="279"/>
      <c r="Z146" s="279"/>
      <c r="AA146" s="279"/>
      <c r="AB146" s="279"/>
      <c r="AC146" s="279"/>
      <c r="AD146" s="279"/>
      <c r="AE146" s="279"/>
      <c r="AF146" s="279"/>
      <c r="AG146" s="279"/>
      <c r="AH146" s="279"/>
      <c r="AI146" s="279"/>
    </row>
    <row r="147" spans="1:41" ht="30">
      <c r="B147" s="485"/>
      <c r="C147" s="47"/>
      <c r="E147" s="328">
        <v>1</v>
      </c>
      <c r="F147" s="329">
        <f t="shared" ref="F147:O157" si="66">COUNTIF(F$13:F$122,$E147)</f>
        <v>15</v>
      </c>
      <c r="G147" s="329">
        <f t="shared" si="66"/>
        <v>17</v>
      </c>
      <c r="H147" s="329">
        <f t="shared" si="66"/>
        <v>17</v>
      </c>
      <c r="I147" s="329">
        <f t="shared" si="66"/>
        <v>17</v>
      </c>
      <c r="J147" s="329">
        <f t="shared" si="66"/>
        <v>17</v>
      </c>
      <c r="K147" s="329">
        <f t="shared" si="66"/>
        <v>13</v>
      </c>
      <c r="L147" s="329">
        <f t="shared" si="66"/>
        <v>13</v>
      </c>
      <c r="M147" s="329">
        <f t="shared" si="66"/>
        <v>12</v>
      </c>
      <c r="N147" s="329">
        <f t="shared" si="66"/>
        <v>19</v>
      </c>
      <c r="O147" s="329">
        <f t="shared" si="66"/>
        <v>19</v>
      </c>
      <c r="P147" s="329">
        <f t="shared" ref="P147:Y157" si="67">COUNTIF(P$13:P$122,$E147)</f>
        <v>19</v>
      </c>
      <c r="Q147" s="329">
        <f t="shared" si="67"/>
        <v>18</v>
      </c>
      <c r="R147" s="329">
        <f t="shared" si="67"/>
        <v>17</v>
      </c>
      <c r="S147" s="329">
        <f t="shared" si="67"/>
        <v>13</v>
      </c>
      <c r="T147" s="279">
        <f t="shared" si="67"/>
        <v>13</v>
      </c>
      <c r="U147" s="279">
        <f t="shared" si="67"/>
        <v>16</v>
      </c>
      <c r="V147" s="279">
        <f t="shared" si="67"/>
        <v>16</v>
      </c>
      <c r="W147" s="279">
        <f t="shared" si="67"/>
        <v>16</v>
      </c>
      <c r="X147" s="279">
        <f t="shared" si="67"/>
        <v>16</v>
      </c>
      <c r="Y147" s="279">
        <f t="shared" si="67"/>
        <v>16</v>
      </c>
      <c r="Z147" s="279">
        <f t="shared" ref="Z147:AI157" si="68">COUNTIF(Z$13:Z$122,$E147)</f>
        <v>13</v>
      </c>
      <c r="AA147" s="279">
        <f t="shared" si="68"/>
        <v>14</v>
      </c>
      <c r="AB147" s="279">
        <f t="shared" si="68"/>
        <v>16</v>
      </c>
      <c r="AC147" s="279">
        <f t="shared" si="68"/>
        <v>16</v>
      </c>
      <c r="AD147" s="279">
        <f t="shared" si="68"/>
        <v>16</v>
      </c>
      <c r="AE147" s="279">
        <f t="shared" si="68"/>
        <v>16</v>
      </c>
      <c r="AF147" s="279">
        <f t="shared" si="68"/>
        <v>15</v>
      </c>
      <c r="AG147" s="279">
        <f t="shared" si="68"/>
        <v>13</v>
      </c>
      <c r="AH147" s="279">
        <f t="shared" si="68"/>
        <v>14</v>
      </c>
      <c r="AI147" s="279">
        <f t="shared" si="68"/>
        <v>17</v>
      </c>
    </row>
    <row r="148" spans="1:41" ht="30">
      <c r="B148" s="485"/>
      <c r="C148" s="47"/>
      <c r="E148" s="328" t="s">
        <v>17</v>
      </c>
      <c r="F148" s="329">
        <f t="shared" si="66"/>
        <v>8</v>
      </c>
      <c r="G148" s="329">
        <f t="shared" si="66"/>
        <v>8</v>
      </c>
      <c r="H148" s="329">
        <f t="shared" si="66"/>
        <v>11</v>
      </c>
      <c r="I148" s="329">
        <f t="shared" si="66"/>
        <v>8</v>
      </c>
      <c r="J148" s="329">
        <f t="shared" si="66"/>
        <v>9</v>
      </c>
      <c r="K148" s="329">
        <f t="shared" si="66"/>
        <v>7</v>
      </c>
      <c r="L148" s="329">
        <f t="shared" si="66"/>
        <v>7</v>
      </c>
      <c r="M148" s="329">
        <f t="shared" si="66"/>
        <v>6</v>
      </c>
      <c r="N148" s="329">
        <f t="shared" si="66"/>
        <v>7</v>
      </c>
      <c r="O148" s="329">
        <f t="shared" si="66"/>
        <v>8</v>
      </c>
      <c r="P148" s="329">
        <f t="shared" si="67"/>
        <v>8</v>
      </c>
      <c r="Q148" s="329">
        <f t="shared" si="67"/>
        <v>8</v>
      </c>
      <c r="R148" s="329">
        <f t="shared" si="67"/>
        <v>8</v>
      </c>
      <c r="S148" s="329">
        <f t="shared" si="67"/>
        <v>5</v>
      </c>
      <c r="T148" s="279">
        <f t="shared" si="67"/>
        <v>7</v>
      </c>
      <c r="U148" s="279">
        <f t="shared" si="67"/>
        <v>9</v>
      </c>
      <c r="V148" s="279">
        <f t="shared" si="67"/>
        <v>9</v>
      </c>
      <c r="W148" s="279">
        <f t="shared" si="67"/>
        <v>8</v>
      </c>
      <c r="X148" s="279">
        <f t="shared" si="67"/>
        <v>9</v>
      </c>
      <c r="Y148" s="279">
        <f t="shared" si="67"/>
        <v>9</v>
      </c>
      <c r="Z148" s="279">
        <f t="shared" si="68"/>
        <v>7</v>
      </c>
      <c r="AA148" s="279">
        <f t="shared" si="68"/>
        <v>8</v>
      </c>
      <c r="AB148" s="279">
        <f t="shared" si="68"/>
        <v>9</v>
      </c>
      <c r="AC148" s="279">
        <f t="shared" si="68"/>
        <v>9</v>
      </c>
      <c r="AD148" s="279">
        <f t="shared" si="68"/>
        <v>8</v>
      </c>
      <c r="AE148" s="279">
        <f t="shared" si="68"/>
        <v>9</v>
      </c>
      <c r="AF148" s="279">
        <f t="shared" si="68"/>
        <v>8</v>
      </c>
      <c r="AG148" s="279">
        <f t="shared" si="68"/>
        <v>5</v>
      </c>
      <c r="AH148" s="279">
        <f t="shared" si="68"/>
        <v>6</v>
      </c>
      <c r="AI148" s="279">
        <f t="shared" si="68"/>
        <v>10</v>
      </c>
    </row>
    <row r="149" spans="1:41" ht="30.6" thickBot="1">
      <c r="B149" s="486"/>
      <c r="C149" s="47"/>
      <c r="E149" s="328" t="s">
        <v>21</v>
      </c>
      <c r="F149" s="329">
        <f t="shared" si="66"/>
        <v>6</v>
      </c>
      <c r="G149" s="329">
        <f t="shared" si="66"/>
        <v>7</v>
      </c>
      <c r="H149" s="329">
        <f t="shared" si="66"/>
        <v>6</v>
      </c>
      <c r="I149" s="329">
        <f t="shared" si="66"/>
        <v>8</v>
      </c>
      <c r="J149" s="329">
        <f t="shared" si="66"/>
        <v>7</v>
      </c>
      <c r="K149" s="329">
        <f t="shared" si="66"/>
        <v>7</v>
      </c>
      <c r="L149" s="329">
        <f t="shared" si="66"/>
        <v>5</v>
      </c>
      <c r="M149" s="329">
        <f t="shared" si="66"/>
        <v>6</v>
      </c>
      <c r="N149" s="329">
        <f t="shared" si="66"/>
        <v>7</v>
      </c>
      <c r="O149" s="329">
        <f t="shared" si="66"/>
        <v>7</v>
      </c>
      <c r="P149" s="329">
        <f t="shared" si="67"/>
        <v>6</v>
      </c>
      <c r="Q149" s="329">
        <f t="shared" si="67"/>
        <v>8</v>
      </c>
      <c r="R149" s="329">
        <f t="shared" si="67"/>
        <v>7</v>
      </c>
      <c r="S149" s="329">
        <f t="shared" si="67"/>
        <v>5</v>
      </c>
      <c r="T149" s="279">
        <f t="shared" si="67"/>
        <v>4</v>
      </c>
      <c r="U149" s="279">
        <f t="shared" si="67"/>
        <v>8</v>
      </c>
      <c r="V149" s="279">
        <f t="shared" si="67"/>
        <v>8</v>
      </c>
      <c r="W149" s="279">
        <f t="shared" si="67"/>
        <v>7</v>
      </c>
      <c r="X149" s="279">
        <f t="shared" si="67"/>
        <v>8</v>
      </c>
      <c r="Y149" s="279">
        <f t="shared" si="67"/>
        <v>9</v>
      </c>
      <c r="Z149" s="279">
        <f t="shared" si="68"/>
        <v>6</v>
      </c>
      <c r="AA149" s="279">
        <f t="shared" si="68"/>
        <v>5</v>
      </c>
      <c r="AB149" s="279">
        <f t="shared" si="68"/>
        <v>8</v>
      </c>
      <c r="AC149" s="279">
        <f t="shared" si="68"/>
        <v>8</v>
      </c>
      <c r="AD149" s="279">
        <f t="shared" si="68"/>
        <v>8</v>
      </c>
      <c r="AE149" s="279">
        <f t="shared" si="68"/>
        <v>7</v>
      </c>
      <c r="AF149" s="279">
        <f t="shared" si="68"/>
        <v>7</v>
      </c>
      <c r="AG149" s="279">
        <f t="shared" si="68"/>
        <v>5</v>
      </c>
      <c r="AH149" s="279">
        <f t="shared" si="68"/>
        <v>5</v>
      </c>
      <c r="AI149" s="279">
        <f t="shared" si="68"/>
        <v>8</v>
      </c>
    </row>
    <row r="150" spans="1:41" ht="31.2" thickTop="1" thickBot="1">
      <c r="B150" s="95"/>
      <c r="E150" s="328" t="s">
        <v>24</v>
      </c>
      <c r="F150" s="329">
        <f t="shared" si="66"/>
        <v>2</v>
      </c>
      <c r="G150" s="329">
        <f t="shared" si="66"/>
        <v>3</v>
      </c>
      <c r="H150" s="329">
        <f t="shared" si="66"/>
        <v>3</v>
      </c>
      <c r="I150" s="329">
        <f t="shared" si="66"/>
        <v>3</v>
      </c>
      <c r="J150" s="329">
        <f t="shared" si="66"/>
        <v>5</v>
      </c>
      <c r="K150" s="329">
        <f t="shared" si="66"/>
        <v>3</v>
      </c>
      <c r="L150" s="329">
        <f t="shared" si="66"/>
        <v>5</v>
      </c>
      <c r="M150" s="329">
        <f t="shared" si="66"/>
        <v>3</v>
      </c>
      <c r="N150" s="329">
        <f t="shared" si="66"/>
        <v>4</v>
      </c>
      <c r="O150" s="329">
        <f t="shared" si="66"/>
        <v>4</v>
      </c>
      <c r="P150" s="329">
        <f t="shared" si="67"/>
        <v>4</v>
      </c>
      <c r="Q150" s="329">
        <f t="shared" si="67"/>
        <v>2</v>
      </c>
      <c r="R150" s="329">
        <f t="shared" si="67"/>
        <v>4</v>
      </c>
      <c r="S150" s="329">
        <f t="shared" si="67"/>
        <v>4</v>
      </c>
      <c r="T150" s="279">
        <f t="shared" si="67"/>
        <v>2</v>
      </c>
      <c r="U150" s="279">
        <f t="shared" si="67"/>
        <v>4</v>
      </c>
      <c r="V150" s="279">
        <f t="shared" si="67"/>
        <v>3</v>
      </c>
      <c r="W150" s="279">
        <f t="shared" si="67"/>
        <v>2</v>
      </c>
      <c r="X150" s="279">
        <f t="shared" si="67"/>
        <v>2</v>
      </c>
      <c r="Y150" s="279">
        <f t="shared" si="67"/>
        <v>4</v>
      </c>
      <c r="Z150" s="279">
        <f t="shared" si="68"/>
        <v>5</v>
      </c>
      <c r="AA150" s="279">
        <f t="shared" si="68"/>
        <v>2</v>
      </c>
      <c r="AB150" s="279">
        <f t="shared" si="68"/>
        <v>2</v>
      </c>
      <c r="AC150" s="279">
        <f t="shared" si="68"/>
        <v>3</v>
      </c>
      <c r="AD150" s="279">
        <f t="shared" si="68"/>
        <v>2</v>
      </c>
      <c r="AE150" s="279">
        <f t="shared" si="68"/>
        <v>3</v>
      </c>
      <c r="AF150" s="279">
        <f t="shared" si="68"/>
        <v>3</v>
      </c>
      <c r="AG150" s="279">
        <f t="shared" si="68"/>
        <v>3</v>
      </c>
      <c r="AH150" s="279">
        <f t="shared" si="68"/>
        <v>2</v>
      </c>
      <c r="AI150" s="279">
        <f t="shared" si="68"/>
        <v>2</v>
      </c>
    </row>
    <row r="151" spans="1:41" ht="30.6" thickTop="1">
      <c r="B151" s="456" t="s">
        <v>224</v>
      </c>
      <c r="C151" s="298"/>
      <c r="D151" s="96"/>
      <c r="E151" s="328" t="s">
        <v>27</v>
      </c>
      <c r="F151" s="329">
        <f t="shared" si="66"/>
        <v>5</v>
      </c>
      <c r="G151" s="329">
        <f t="shared" si="66"/>
        <v>6</v>
      </c>
      <c r="H151" s="329">
        <f t="shared" si="66"/>
        <v>4</v>
      </c>
      <c r="I151" s="329">
        <f t="shared" si="66"/>
        <v>5</v>
      </c>
      <c r="J151" s="329">
        <f t="shared" si="66"/>
        <v>6</v>
      </c>
      <c r="K151" s="329">
        <f t="shared" si="66"/>
        <v>4</v>
      </c>
      <c r="L151" s="329">
        <f t="shared" si="66"/>
        <v>3</v>
      </c>
      <c r="M151" s="329">
        <f t="shared" si="66"/>
        <v>3</v>
      </c>
      <c r="N151" s="329">
        <f t="shared" si="66"/>
        <v>3</v>
      </c>
      <c r="O151" s="329">
        <f t="shared" si="66"/>
        <v>4</v>
      </c>
      <c r="P151" s="329">
        <f t="shared" si="67"/>
        <v>4</v>
      </c>
      <c r="Q151" s="329">
        <f t="shared" si="67"/>
        <v>6</v>
      </c>
      <c r="R151" s="329">
        <f t="shared" si="67"/>
        <v>4</v>
      </c>
      <c r="S151" s="329">
        <f t="shared" si="67"/>
        <v>2</v>
      </c>
      <c r="T151" s="279">
        <f t="shared" si="67"/>
        <v>5</v>
      </c>
      <c r="U151" s="279">
        <f t="shared" si="67"/>
        <v>8</v>
      </c>
      <c r="V151" s="279">
        <f t="shared" si="67"/>
        <v>9</v>
      </c>
      <c r="W151" s="279">
        <f t="shared" si="67"/>
        <v>9</v>
      </c>
      <c r="X151" s="279">
        <f t="shared" si="67"/>
        <v>7</v>
      </c>
      <c r="Y151" s="279">
        <f t="shared" si="67"/>
        <v>8</v>
      </c>
      <c r="Z151" s="279">
        <f t="shared" si="68"/>
        <v>4</v>
      </c>
      <c r="AA151" s="279">
        <f t="shared" si="68"/>
        <v>4</v>
      </c>
      <c r="AB151" s="279">
        <f t="shared" si="68"/>
        <v>8</v>
      </c>
      <c r="AC151" s="279">
        <f t="shared" si="68"/>
        <v>5</v>
      </c>
      <c r="AD151" s="279">
        <f t="shared" si="68"/>
        <v>7</v>
      </c>
      <c r="AE151" s="279">
        <f t="shared" si="68"/>
        <v>8</v>
      </c>
      <c r="AF151" s="279">
        <f t="shared" si="68"/>
        <v>5</v>
      </c>
      <c r="AG151" s="279">
        <f t="shared" si="68"/>
        <v>6</v>
      </c>
      <c r="AH151" s="279">
        <f t="shared" si="68"/>
        <v>4</v>
      </c>
      <c r="AI151" s="279">
        <f t="shared" si="68"/>
        <v>6</v>
      </c>
    </row>
    <row r="152" spans="1:41" ht="30.6" thickBot="1">
      <c r="B152" s="457"/>
      <c r="C152" s="298"/>
      <c r="D152" s="96"/>
      <c r="E152" s="328" t="s">
        <v>30</v>
      </c>
      <c r="F152" s="329">
        <f t="shared" si="66"/>
        <v>3</v>
      </c>
      <c r="G152" s="329">
        <f t="shared" si="66"/>
        <v>3</v>
      </c>
      <c r="H152" s="329">
        <f t="shared" si="66"/>
        <v>4</v>
      </c>
      <c r="I152" s="329">
        <f t="shared" si="66"/>
        <v>5</v>
      </c>
      <c r="J152" s="329">
        <f t="shared" si="66"/>
        <v>4</v>
      </c>
      <c r="K152" s="329">
        <f t="shared" si="66"/>
        <v>1</v>
      </c>
      <c r="L152" s="329">
        <f t="shared" si="66"/>
        <v>0</v>
      </c>
      <c r="M152" s="329">
        <f t="shared" si="66"/>
        <v>1</v>
      </c>
      <c r="N152" s="329">
        <f t="shared" si="66"/>
        <v>0</v>
      </c>
      <c r="O152" s="329">
        <f t="shared" si="66"/>
        <v>1</v>
      </c>
      <c r="P152" s="329">
        <f t="shared" si="67"/>
        <v>1</v>
      </c>
      <c r="Q152" s="329">
        <f t="shared" si="67"/>
        <v>1</v>
      </c>
      <c r="R152" s="329">
        <f t="shared" si="67"/>
        <v>2</v>
      </c>
      <c r="S152" s="329">
        <f t="shared" si="67"/>
        <v>1</v>
      </c>
      <c r="T152" s="279">
        <f t="shared" si="67"/>
        <v>1</v>
      </c>
      <c r="U152" s="279">
        <f t="shared" si="67"/>
        <v>0</v>
      </c>
      <c r="V152" s="279">
        <f t="shared" si="67"/>
        <v>0</v>
      </c>
      <c r="W152" s="279">
        <f t="shared" si="67"/>
        <v>0</v>
      </c>
      <c r="X152" s="279">
        <f t="shared" si="67"/>
        <v>0</v>
      </c>
      <c r="Y152" s="279">
        <f t="shared" si="67"/>
        <v>0</v>
      </c>
      <c r="Z152" s="279">
        <f t="shared" si="68"/>
        <v>0</v>
      </c>
      <c r="AA152" s="279">
        <f t="shared" si="68"/>
        <v>2</v>
      </c>
      <c r="AB152" s="279">
        <f t="shared" si="68"/>
        <v>1</v>
      </c>
      <c r="AC152" s="279">
        <f t="shared" si="68"/>
        <v>0</v>
      </c>
      <c r="AD152" s="279">
        <f t="shared" si="68"/>
        <v>0</v>
      </c>
      <c r="AE152" s="279">
        <f t="shared" si="68"/>
        <v>1</v>
      </c>
      <c r="AF152" s="279">
        <f t="shared" si="68"/>
        <v>2</v>
      </c>
      <c r="AG152" s="279">
        <f t="shared" si="68"/>
        <v>0</v>
      </c>
      <c r="AH152" s="279">
        <f t="shared" si="68"/>
        <v>3</v>
      </c>
      <c r="AI152" s="279">
        <f t="shared" si="68"/>
        <v>0</v>
      </c>
    </row>
    <row r="153" spans="1:41" ht="30.6" thickTop="1">
      <c r="B153" s="456"/>
      <c r="C153" s="298"/>
      <c r="D153" s="96"/>
      <c r="E153" s="328" t="s">
        <v>32</v>
      </c>
      <c r="F153" s="329">
        <f t="shared" si="66"/>
        <v>0</v>
      </c>
      <c r="G153" s="329">
        <f t="shared" si="66"/>
        <v>0</v>
      </c>
      <c r="H153" s="329">
        <f t="shared" si="66"/>
        <v>0</v>
      </c>
      <c r="I153" s="329">
        <f t="shared" si="66"/>
        <v>0</v>
      </c>
      <c r="J153" s="329">
        <f t="shared" si="66"/>
        <v>0</v>
      </c>
      <c r="K153" s="329">
        <f t="shared" si="66"/>
        <v>0</v>
      </c>
      <c r="L153" s="329">
        <f t="shared" si="66"/>
        <v>0</v>
      </c>
      <c r="M153" s="329">
        <f t="shared" si="66"/>
        <v>0</v>
      </c>
      <c r="N153" s="329">
        <f t="shared" si="66"/>
        <v>0</v>
      </c>
      <c r="O153" s="329">
        <f t="shared" si="66"/>
        <v>0</v>
      </c>
      <c r="P153" s="329">
        <f t="shared" si="67"/>
        <v>0</v>
      </c>
      <c r="Q153" s="329">
        <f t="shared" si="67"/>
        <v>0</v>
      </c>
      <c r="R153" s="329">
        <f t="shared" si="67"/>
        <v>0</v>
      </c>
      <c r="S153" s="329">
        <f t="shared" si="67"/>
        <v>0</v>
      </c>
      <c r="T153" s="279">
        <f t="shared" si="67"/>
        <v>0</v>
      </c>
      <c r="U153" s="279">
        <f t="shared" si="67"/>
        <v>0</v>
      </c>
      <c r="V153" s="279">
        <f t="shared" si="67"/>
        <v>0</v>
      </c>
      <c r="W153" s="279">
        <f t="shared" si="67"/>
        <v>0</v>
      </c>
      <c r="X153" s="279">
        <f t="shared" si="67"/>
        <v>0</v>
      </c>
      <c r="Y153" s="279">
        <f t="shared" si="67"/>
        <v>0</v>
      </c>
      <c r="Z153" s="279">
        <f t="shared" si="68"/>
        <v>0</v>
      </c>
      <c r="AA153" s="279">
        <f t="shared" si="68"/>
        <v>0</v>
      </c>
      <c r="AB153" s="279">
        <f t="shared" si="68"/>
        <v>0</v>
      </c>
      <c r="AC153" s="279">
        <f t="shared" si="68"/>
        <v>0</v>
      </c>
      <c r="AD153" s="279">
        <f t="shared" si="68"/>
        <v>0</v>
      </c>
      <c r="AE153" s="279">
        <f t="shared" si="68"/>
        <v>0</v>
      </c>
      <c r="AF153" s="279">
        <f t="shared" si="68"/>
        <v>0</v>
      </c>
      <c r="AG153" s="279">
        <f t="shared" si="68"/>
        <v>0</v>
      </c>
      <c r="AH153" s="279">
        <f t="shared" si="68"/>
        <v>0</v>
      </c>
      <c r="AI153" s="279">
        <f t="shared" si="68"/>
        <v>0</v>
      </c>
    </row>
    <row r="154" spans="1:41" ht="30">
      <c r="B154" s="458"/>
      <c r="C154" s="298"/>
      <c r="D154" s="96"/>
      <c r="E154" s="328">
        <v>2</v>
      </c>
      <c r="F154" s="329">
        <f t="shared" si="66"/>
        <v>14</v>
      </c>
      <c r="G154" s="329">
        <f t="shared" si="66"/>
        <v>19</v>
      </c>
      <c r="H154" s="329">
        <f t="shared" si="66"/>
        <v>18</v>
      </c>
      <c r="I154" s="329">
        <f t="shared" si="66"/>
        <v>16</v>
      </c>
      <c r="J154" s="329">
        <f t="shared" si="66"/>
        <v>19</v>
      </c>
      <c r="K154" s="329">
        <f t="shared" si="66"/>
        <v>17</v>
      </c>
      <c r="L154" s="329">
        <f t="shared" si="66"/>
        <v>19</v>
      </c>
      <c r="M154" s="329">
        <f t="shared" si="66"/>
        <v>15</v>
      </c>
      <c r="N154" s="329">
        <f t="shared" si="66"/>
        <v>18</v>
      </c>
      <c r="O154" s="329">
        <f t="shared" si="66"/>
        <v>20</v>
      </c>
      <c r="P154" s="329">
        <f t="shared" si="67"/>
        <v>20</v>
      </c>
      <c r="Q154" s="329">
        <f t="shared" si="67"/>
        <v>20</v>
      </c>
      <c r="R154" s="329">
        <f t="shared" si="67"/>
        <v>21</v>
      </c>
      <c r="S154" s="329">
        <f t="shared" si="67"/>
        <v>17</v>
      </c>
      <c r="T154" s="279">
        <f t="shared" si="67"/>
        <v>14</v>
      </c>
      <c r="U154" s="279">
        <f t="shared" si="67"/>
        <v>18</v>
      </c>
      <c r="V154" s="279">
        <f t="shared" si="67"/>
        <v>18</v>
      </c>
      <c r="W154" s="279">
        <f t="shared" si="67"/>
        <v>20</v>
      </c>
      <c r="X154" s="279">
        <f t="shared" si="67"/>
        <v>20</v>
      </c>
      <c r="Y154" s="279">
        <f t="shared" si="67"/>
        <v>18</v>
      </c>
      <c r="Z154" s="279">
        <f t="shared" si="68"/>
        <v>16</v>
      </c>
      <c r="AA154" s="279">
        <f t="shared" si="68"/>
        <v>16</v>
      </c>
      <c r="AB154" s="279">
        <f t="shared" si="68"/>
        <v>19</v>
      </c>
      <c r="AC154" s="279">
        <f t="shared" si="68"/>
        <v>22</v>
      </c>
      <c r="AD154" s="279">
        <f t="shared" si="68"/>
        <v>21</v>
      </c>
      <c r="AE154" s="279">
        <f t="shared" si="68"/>
        <v>19</v>
      </c>
      <c r="AF154" s="279">
        <f t="shared" si="68"/>
        <v>17</v>
      </c>
      <c r="AG154" s="279">
        <f t="shared" si="68"/>
        <v>17</v>
      </c>
      <c r="AH154" s="279">
        <f t="shared" si="68"/>
        <v>15</v>
      </c>
      <c r="AI154" s="279">
        <f t="shared" si="68"/>
        <v>20</v>
      </c>
    </row>
    <row r="155" spans="1:41" ht="30">
      <c r="B155" s="458"/>
      <c r="C155" s="298"/>
      <c r="D155" s="96"/>
      <c r="E155" s="328" t="s">
        <v>37</v>
      </c>
      <c r="F155" s="329">
        <f t="shared" si="66"/>
        <v>0</v>
      </c>
      <c r="G155" s="329">
        <f t="shared" si="66"/>
        <v>0</v>
      </c>
      <c r="H155" s="329">
        <f t="shared" si="66"/>
        <v>0</v>
      </c>
      <c r="I155" s="329">
        <f t="shared" si="66"/>
        <v>0</v>
      </c>
      <c r="J155" s="329">
        <f t="shared" si="66"/>
        <v>0</v>
      </c>
      <c r="K155" s="329">
        <f t="shared" si="66"/>
        <v>0</v>
      </c>
      <c r="L155" s="329">
        <f t="shared" si="66"/>
        <v>0</v>
      </c>
      <c r="M155" s="329">
        <f t="shared" si="66"/>
        <v>0</v>
      </c>
      <c r="N155" s="329">
        <f t="shared" si="66"/>
        <v>0</v>
      </c>
      <c r="O155" s="329">
        <f t="shared" si="66"/>
        <v>0</v>
      </c>
      <c r="P155" s="329">
        <f t="shared" si="67"/>
        <v>0</v>
      </c>
      <c r="Q155" s="329">
        <f t="shared" si="67"/>
        <v>0</v>
      </c>
      <c r="R155" s="329">
        <f t="shared" si="67"/>
        <v>0</v>
      </c>
      <c r="S155" s="329">
        <f t="shared" si="67"/>
        <v>0</v>
      </c>
      <c r="T155" s="279">
        <f t="shared" si="67"/>
        <v>0</v>
      </c>
      <c r="U155" s="279">
        <f t="shared" si="67"/>
        <v>0</v>
      </c>
      <c r="V155" s="279">
        <f t="shared" si="67"/>
        <v>0</v>
      </c>
      <c r="W155" s="279">
        <f t="shared" si="67"/>
        <v>0</v>
      </c>
      <c r="X155" s="279">
        <f t="shared" si="67"/>
        <v>0</v>
      </c>
      <c r="Y155" s="279">
        <f t="shared" si="67"/>
        <v>0</v>
      </c>
      <c r="Z155" s="279">
        <f t="shared" si="68"/>
        <v>0</v>
      </c>
      <c r="AA155" s="279">
        <f t="shared" si="68"/>
        <v>0</v>
      </c>
      <c r="AB155" s="279">
        <f t="shared" si="68"/>
        <v>0</v>
      </c>
      <c r="AC155" s="279">
        <f t="shared" si="68"/>
        <v>0</v>
      </c>
      <c r="AD155" s="279">
        <f t="shared" si="68"/>
        <v>0</v>
      </c>
      <c r="AE155" s="279">
        <f t="shared" si="68"/>
        <v>0</v>
      </c>
      <c r="AF155" s="279">
        <f t="shared" si="68"/>
        <v>0</v>
      </c>
      <c r="AG155" s="279">
        <f t="shared" si="68"/>
        <v>0</v>
      </c>
      <c r="AH155" s="279">
        <f t="shared" si="68"/>
        <v>0</v>
      </c>
      <c r="AI155" s="279">
        <f t="shared" si="68"/>
        <v>0</v>
      </c>
    </row>
    <row r="156" spans="1:41" ht="30.6" thickBot="1">
      <c r="B156" s="457"/>
      <c r="C156" s="298"/>
      <c r="D156" s="96"/>
      <c r="E156" s="328" t="s">
        <v>40</v>
      </c>
      <c r="F156" s="329">
        <f t="shared" si="66"/>
        <v>0</v>
      </c>
      <c r="G156" s="329">
        <f t="shared" si="66"/>
        <v>0</v>
      </c>
      <c r="H156" s="329">
        <f t="shared" si="66"/>
        <v>0</v>
      </c>
      <c r="I156" s="329">
        <f t="shared" si="66"/>
        <v>0</v>
      </c>
      <c r="J156" s="329">
        <f t="shared" si="66"/>
        <v>0</v>
      </c>
      <c r="K156" s="329">
        <f t="shared" si="66"/>
        <v>0</v>
      </c>
      <c r="L156" s="329">
        <f t="shared" si="66"/>
        <v>0</v>
      </c>
      <c r="M156" s="329">
        <f t="shared" si="66"/>
        <v>0</v>
      </c>
      <c r="N156" s="329">
        <f t="shared" si="66"/>
        <v>0</v>
      </c>
      <c r="O156" s="329">
        <f t="shared" si="66"/>
        <v>0</v>
      </c>
      <c r="P156" s="329">
        <f t="shared" si="67"/>
        <v>0</v>
      </c>
      <c r="Q156" s="329">
        <f t="shared" si="67"/>
        <v>0</v>
      </c>
      <c r="R156" s="329">
        <f t="shared" si="67"/>
        <v>0</v>
      </c>
      <c r="S156" s="329">
        <f t="shared" si="67"/>
        <v>0</v>
      </c>
      <c r="T156" s="279">
        <f t="shared" si="67"/>
        <v>0</v>
      </c>
      <c r="U156" s="279">
        <f t="shared" si="67"/>
        <v>0</v>
      </c>
      <c r="V156" s="279">
        <f t="shared" si="67"/>
        <v>0</v>
      </c>
      <c r="W156" s="279">
        <f t="shared" si="67"/>
        <v>0</v>
      </c>
      <c r="X156" s="279">
        <f t="shared" si="67"/>
        <v>0</v>
      </c>
      <c r="Y156" s="279">
        <f t="shared" si="67"/>
        <v>0</v>
      </c>
      <c r="Z156" s="279">
        <f t="shared" si="68"/>
        <v>0</v>
      </c>
      <c r="AA156" s="279">
        <f t="shared" si="68"/>
        <v>0</v>
      </c>
      <c r="AB156" s="279">
        <f t="shared" si="68"/>
        <v>0</v>
      </c>
      <c r="AC156" s="279">
        <f t="shared" si="68"/>
        <v>0</v>
      </c>
      <c r="AD156" s="279">
        <f t="shared" si="68"/>
        <v>0</v>
      </c>
      <c r="AE156" s="279">
        <f t="shared" si="68"/>
        <v>0</v>
      </c>
      <c r="AF156" s="279">
        <f t="shared" si="68"/>
        <v>0</v>
      </c>
      <c r="AG156" s="279">
        <f t="shared" si="68"/>
        <v>0</v>
      </c>
      <c r="AH156" s="279">
        <f t="shared" si="68"/>
        <v>0</v>
      </c>
      <c r="AI156" s="279">
        <f t="shared" si="68"/>
        <v>0</v>
      </c>
    </row>
    <row r="157" spans="1:41" ht="30.6" thickTop="1">
      <c r="E157" s="330">
        <v>3</v>
      </c>
      <c r="F157" s="329">
        <f t="shared" si="66"/>
        <v>9</v>
      </c>
      <c r="G157" s="329">
        <f t="shared" si="66"/>
        <v>9</v>
      </c>
      <c r="H157" s="329">
        <f t="shared" si="66"/>
        <v>9</v>
      </c>
      <c r="I157" s="329">
        <f t="shared" si="66"/>
        <v>9</v>
      </c>
      <c r="J157" s="329">
        <f t="shared" si="66"/>
        <v>9</v>
      </c>
      <c r="K157" s="329">
        <f t="shared" si="66"/>
        <v>9</v>
      </c>
      <c r="L157" s="329">
        <f t="shared" si="66"/>
        <v>9</v>
      </c>
      <c r="M157" s="329">
        <f t="shared" si="66"/>
        <v>9</v>
      </c>
      <c r="N157" s="329">
        <f t="shared" si="66"/>
        <v>9</v>
      </c>
      <c r="O157" s="329">
        <f t="shared" si="66"/>
        <v>9</v>
      </c>
      <c r="P157" s="329">
        <f t="shared" si="67"/>
        <v>9</v>
      </c>
      <c r="Q157" s="329">
        <f t="shared" si="67"/>
        <v>9</v>
      </c>
      <c r="R157" s="329">
        <f t="shared" si="67"/>
        <v>9</v>
      </c>
      <c r="S157" s="329">
        <f t="shared" si="67"/>
        <v>9</v>
      </c>
      <c r="T157" s="279">
        <f t="shared" si="67"/>
        <v>9</v>
      </c>
      <c r="U157" s="279">
        <f t="shared" si="67"/>
        <v>9</v>
      </c>
      <c r="V157" s="279">
        <f t="shared" si="67"/>
        <v>9</v>
      </c>
      <c r="W157" s="279">
        <f t="shared" si="67"/>
        <v>9</v>
      </c>
      <c r="X157" s="279">
        <f t="shared" si="67"/>
        <v>9</v>
      </c>
      <c r="Y157" s="279">
        <f t="shared" si="67"/>
        <v>9</v>
      </c>
      <c r="Z157" s="279">
        <f t="shared" si="68"/>
        <v>9</v>
      </c>
      <c r="AA157" s="279">
        <f t="shared" si="68"/>
        <v>9</v>
      </c>
      <c r="AB157" s="279">
        <f t="shared" si="68"/>
        <v>9</v>
      </c>
      <c r="AC157" s="279">
        <f t="shared" si="68"/>
        <v>9</v>
      </c>
      <c r="AD157" s="279">
        <f t="shared" si="68"/>
        <v>9</v>
      </c>
      <c r="AE157" s="279">
        <f t="shared" si="68"/>
        <v>9</v>
      </c>
      <c r="AF157" s="279">
        <f t="shared" si="68"/>
        <v>9</v>
      </c>
      <c r="AG157" s="279">
        <f t="shared" si="68"/>
        <v>9</v>
      </c>
      <c r="AH157" s="279">
        <f t="shared" si="68"/>
        <v>9</v>
      </c>
      <c r="AI157" s="279">
        <f t="shared" si="68"/>
        <v>9</v>
      </c>
    </row>
    <row r="158" spans="1:41" ht="30">
      <c r="E158" s="330" t="s">
        <v>56</v>
      </c>
      <c r="F158" s="417">
        <f t="shared" ref="F158:AI158" si="69">COUNTIF(F$13:F$122,"L")</f>
        <v>41</v>
      </c>
      <c r="G158" s="417">
        <f t="shared" si="69"/>
        <v>36</v>
      </c>
      <c r="H158" s="417">
        <f t="shared" si="69"/>
        <v>37</v>
      </c>
      <c r="I158" s="417">
        <f t="shared" si="69"/>
        <v>38</v>
      </c>
      <c r="J158" s="417">
        <f t="shared" si="69"/>
        <v>32</v>
      </c>
      <c r="K158" s="417">
        <f t="shared" si="69"/>
        <v>37</v>
      </c>
      <c r="L158" s="417">
        <f t="shared" si="69"/>
        <v>44</v>
      </c>
      <c r="M158" s="417">
        <f t="shared" si="69"/>
        <v>53</v>
      </c>
      <c r="N158" s="417">
        <f t="shared" si="69"/>
        <v>41</v>
      </c>
      <c r="O158" s="417">
        <f t="shared" si="69"/>
        <v>36</v>
      </c>
      <c r="P158" s="417">
        <f t="shared" si="69"/>
        <v>38</v>
      </c>
      <c r="Q158" s="417">
        <f t="shared" si="69"/>
        <v>36</v>
      </c>
      <c r="R158" s="417">
        <f t="shared" si="69"/>
        <v>37</v>
      </c>
      <c r="S158" s="417">
        <f t="shared" si="69"/>
        <v>51</v>
      </c>
      <c r="T158" s="417">
        <f t="shared" si="69"/>
        <v>46</v>
      </c>
      <c r="U158" s="417">
        <f t="shared" si="69"/>
        <v>35</v>
      </c>
      <c r="V158" s="417">
        <f t="shared" si="69"/>
        <v>34</v>
      </c>
      <c r="W158" s="417">
        <f t="shared" si="69"/>
        <v>38</v>
      </c>
      <c r="X158" s="417">
        <f t="shared" si="69"/>
        <v>37</v>
      </c>
      <c r="Y158" s="417">
        <f t="shared" si="69"/>
        <v>36</v>
      </c>
      <c r="Z158" s="417">
        <f t="shared" si="69"/>
        <v>48</v>
      </c>
      <c r="AA158" s="417">
        <f t="shared" si="69"/>
        <v>48</v>
      </c>
      <c r="AB158" s="417">
        <f t="shared" si="69"/>
        <v>36</v>
      </c>
      <c r="AC158" s="417">
        <f t="shared" si="69"/>
        <v>37</v>
      </c>
      <c r="AD158" s="417">
        <f t="shared" si="69"/>
        <v>38</v>
      </c>
      <c r="AE158" s="417">
        <f t="shared" si="69"/>
        <v>37</v>
      </c>
      <c r="AF158" s="417">
        <f t="shared" si="69"/>
        <v>39</v>
      </c>
      <c r="AG158" s="417">
        <f t="shared" si="69"/>
        <v>50</v>
      </c>
      <c r="AH158" s="417">
        <f t="shared" si="69"/>
        <v>47</v>
      </c>
      <c r="AI158" s="417">
        <f t="shared" si="69"/>
        <v>32</v>
      </c>
    </row>
    <row r="159" spans="1:41" ht="30.6" thickBot="1">
      <c r="E159" s="422" t="s">
        <v>84</v>
      </c>
      <c r="F159" s="418">
        <f t="shared" ref="F159:AI159" si="70">COUNTIF(F$13:F$122,"CT")</f>
        <v>4</v>
      </c>
      <c r="G159" s="418">
        <f t="shared" si="70"/>
        <v>1</v>
      </c>
      <c r="H159" s="418">
        <f t="shared" si="70"/>
        <v>0</v>
      </c>
      <c r="I159" s="418">
        <f t="shared" si="70"/>
        <v>0</v>
      </c>
      <c r="J159" s="418">
        <f t="shared" si="70"/>
        <v>1</v>
      </c>
      <c r="K159" s="418">
        <f t="shared" si="70"/>
        <v>11</v>
      </c>
      <c r="L159" s="418">
        <f t="shared" si="70"/>
        <v>4</v>
      </c>
      <c r="M159" s="418">
        <f t="shared" si="70"/>
        <v>1</v>
      </c>
      <c r="N159" s="418">
        <f t="shared" si="70"/>
        <v>1</v>
      </c>
      <c r="O159" s="418">
        <f t="shared" si="70"/>
        <v>1</v>
      </c>
      <c r="P159" s="418">
        <f t="shared" si="70"/>
        <v>0</v>
      </c>
      <c r="Q159" s="418">
        <f t="shared" si="70"/>
        <v>1</v>
      </c>
      <c r="R159" s="418">
        <f t="shared" si="70"/>
        <v>0</v>
      </c>
      <c r="S159" s="418">
        <f t="shared" si="70"/>
        <v>1</v>
      </c>
      <c r="T159" s="418">
        <f t="shared" si="70"/>
        <v>7</v>
      </c>
      <c r="U159" s="418">
        <f t="shared" si="70"/>
        <v>2</v>
      </c>
      <c r="V159" s="418">
        <f t="shared" si="70"/>
        <v>3</v>
      </c>
      <c r="W159" s="418">
        <f t="shared" si="70"/>
        <v>0</v>
      </c>
      <c r="X159" s="418">
        <f t="shared" si="70"/>
        <v>1</v>
      </c>
      <c r="Y159" s="418">
        <f t="shared" si="70"/>
        <v>0</v>
      </c>
      <c r="Z159" s="418">
        <f t="shared" si="70"/>
        <v>1</v>
      </c>
      <c r="AA159" s="418">
        <f t="shared" si="70"/>
        <v>0</v>
      </c>
      <c r="AB159" s="418">
        <f t="shared" si="70"/>
        <v>1</v>
      </c>
      <c r="AC159" s="418">
        <f t="shared" si="70"/>
        <v>0</v>
      </c>
      <c r="AD159" s="418">
        <f t="shared" si="70"/>
        <v>0</v>
      </c>
      <c r="AE159" s="418">
        <f t="shared" si="70"/>
        <v>0</v>
      </c>
      <c r="AF159" s="418">
        <f t="shared" si="70"/>
        <v>3</v>
      </c>
      <c r="AG159" s="418">
        <f t="shared" si="70"/>
        <v>0</v>
      </c>
      <c r="AH159" s="418">
        <f t="shared" si="70"/>
        <v>3</v>
      </c>
      <c r="AI159" s="418">
        <f t="shared" si="70"/>
        <v>4</v>
      </c>
    </row>
    <row r="160" spans="1:41" ht="30.6" thickBot="1">
      <c r="E160" s="423" t="s">
        <v>86</v>
      </c>
      <c r="F160" s="419">
        <f>SUM(F147:F157)</f>
        <v>62</v>
      </c>
      <c r="G160" s="419">
        <f t="shared" ref="G160:L160" si="71">SUM(G147:G157)</f>
        <v>72</v>
      </c>
      <c r="H160" s="419">
        <f t="shared" si="71"/>
        <v>72</v>
      </c>
      <c r="I160" s="419">
        <f t="shared" si="71"/>
        <v>71</v>
      </c>
      <c r="J160" s="419">
        <f t="shared" si="71"/>
        <v>76</v>
      </c>
      <c r="K160" s="419">
        <f t="shared" si="71"/>
        <v>61</v>
      </c>
      <c r="L160" s="419">
        <f t="shared" si="71"/>
        <v>61</v>
      </c>
      <c r="M160" s="419">
        <f t="shared" ref="M160:AE160" si="72">SUM(M147:M157)</f>
        <v>55</v>
      </c>
      <c r="N160" s="419">
        <f t="shared" si="72"/>
        <v>67</v>
      </c>
      <c r="O160" s="419">
        <f t="shared" si="72"/>
        <v>72</v>
      </c>
      <c r="P160" s="419">
        <f t="shared" si="72"/>
        <v>71</v>
      </c>
      <c r="Q160" s="419">
        <f t="shared" si="72"/>
        <v>72</v>
      </c>
      <c r="R160" s="419">
        <f t="shared" si="72"/>
        <v>72</v>
      </c>
      <c r="S160" s="419">
        <f t="shared" si="72"/>
        <v>56</v>
      </c>
      <c r="T160" s="420">
        <f>SUM(T147:T157)</f>
        <v>55</v>
      </c>
      <c r="U160" s="420">
        <f t="shared" si="72"/>
        <v>72</v>
      </c>
      <c r="V160" s="420">
        <f t="shared" si="72"/>
        <v>72</v>
      </c>
      <c r="W160" s="420">
        <f t="shared" si="72"/>
        <v>71</v>
      </c>
      <c r="X160" s="420">
        <f t="shared" ref="X160:Z160" si="73">SUM(X147:X157)</f>
        <v>71</v>
      </c>
      <c r="Y160" s="420">
        <f t="shared" si="73"/>
        <v>73</v>
      </c>
      <c r="Z160" s="420">
        <f t="shared" si="73"/>
        <v>60</v>
      </c>
      <c r="AA160" s="420">
        <f t="shared" si="72"/>
        <v>60</v>
      </c>
      <c r="AB160" s="420">
        <f t="shared" si="72"/>
        <v>72</v>
      </c>
      <c r="AC160" s="420">
        <f t="shared" si="72"/>
        <v>72</v>
      </c>
      <c r="AD160" s="420">
        <f t="shared" si="72"/>
        <v>71</v>
      </c>
      <c r="AE160" s="420">
        <f t="shared" si="72"/>
        <v>72</v>
      </c>
      <c r="AF160" s="420">
        <f t="shared" ref="AF160:AH160" si="74">SUM(AF147:AF157)</f>
        <v>66</v>
      </c>
      <c r="AG160" s="420">
        <f t="shared" si="74"/>
        <v>58</v>
      </c>
      <c r="AH160" s="420">
        <f t="shared" si="74"/>
        <v>58</v>
      </c>
      <c r="AI160" s="420">
        <f t="shared" ref="AI160" si="75">SUM(AI147:AI157)</f>
        <v>72</v>
      </c>
    </row>
    <row r="161" spans="2:35" ht="30.6" thickBot="1">
      <c r="E161" s="423" t="s">
        <v>239</v>
      </c>
      <c r="F161" s="421">
        <f>SUM(F158:F159)</f>
        <v>45</v>
      </c>
      <c r="G161" s="421">
        <f t="shared" ref="G161:AE161" si="76">SUM(G158:G159)</f>
        <v>37</v>
      </c>
      <c r="H161" s="421">
        <f t="shared" si="76"/>
        <v>37</v>
      </c>
      <c r="I161" s="421">
        <f t="shared" si="76"/>
        <v>38</v>
      </c>
      <c r="J161" s="421">
        <f t="shared" si="76"/>
        <v>33</v>
      </c>
      <c r="K161" s="421">
        <f t="shared" si="76"/>
        <v>48</v>
      </c>
      <c r="L161" s="421">
        <f t="shared" si="76"/>
        <v>48</v>
      </c>
      <c r="M161" s="421">
        <f t="shared" si="76"/>
        <v>54</v>
      </c>
      <c r="N161" s="421">
        <f t="shared" si="76"/>
        <v>42</v>
      </c>
      <c r="O161" s="421">
        <f t="shared" si="76"/>
        <v>37</v>
      </c>
      <c r="P161" s="421">
        <f t="shared" si="76"/>
        <v>38</v>
      </c>
      <c r="Q161" s="421">
        <f t="shared" si="76"/>
        <v>37</v>
      </c>
      <c r="R161" s="421">
        <f t="shared" si="76"/>
        <v>37</v>
      </c>
      <c r="S161" s="421">
        <f t="shared" si="76"/>
        <v>52</v>
      </c>
      <c r="T161" s="421">
        <f t="shared" si="76"/>
        <v>53</v>
      </c>
      <c r="U161" s="421">
        <f t="shared" si="76"/>
        <v>37</v>
      </c>
      <c r="V161" s="421">
        <f t="shared" si="76"/>
        <v>37</v>
      </c>
      <c r="W161" s="421">
        <f t="shared" si="76"/>
        <v>38</v>
      </c>
      <c r="X161" s="421">
        <f t="shared" si="76"/>
        <v>38</v>
      </c>
      <c r="Y161" s="421">
        <f t="shared" si="76"/>
        <v>36</v>
      </c>
      <c r="Z161" s="421">
        <f t="shared" si="76"/>
        <v>49</v>
      </c>
      <c r="AA161" s="421">
        <f t="shared" si="76"/>
        <v>48</v>
      </c>
      <c r="AB161" s="421">
        <f t="shared" si="76"/>
        <v>37</v>
      </c>
      <c r="AC161" s="421">
        <f t="shared" si="76"/>
        <v>37</v>
      </c>
      <c r="AD161" s="421">
        <f t="shared" si="76"/>
        <v>38</v>
      </c>
      <c r="AE161" s="421">
        <f t="shared" si="76"/>
        <v>37</v>
      </c>
      <c r="AF161" s="421">
        <f t="shared" ref="AF161:AH161" si="77">SUM(AF158:AF159)</f>
        <v>42</v>
      </c>
      <c r="AG161" s="421">
        <f t="shared" si="77"/>
        <v>50</v>
      </c>
      <c r="AH161" s="421">
        <f t="shared" si="77"/>
        <v>50</v>
      </c>
      <c r="AI161" s="421">
        <f t="shared" ref="AI161" si="78">SUM(AI158:AI159)</f>
        <v>36</v>
      </c>
    </row>
    <row r="162" spans="2:35" ht="21" customHeight="1">
      <c r="E162" s="329"/>
      <c r="F162" s="329"/>
      <c r="G162" s="329"/>
      <c r="H162" s="329"/>
      <c r="I162" s="329"/>
      <c r="J162" s="329"/>
      <c r="K162" s="329"/>
      <c r="L162" s="329"/>
      <c r="M162" s="329"/>
      <c r="N162" s="329"/>
      <c r="O162" s="329"/>
      <c r="P162" s="329"/>
      <c r="Q162" s="329"/>
      <c r="R162" s="329"/>
      <c r="S162" s="329"/>
    </row>
    <row r="163" spans="2:35" ht="21" customHeight="1"/>
    <row r="164" spans="2:35" ht="21" customHeight="1"/>
    <row r="165" spans="2:35" ht="21" customHeight="1"/>
    <row r="166" spans="2:35" ht="21" customHeight="1"/>
    <row r="167" spans="2:35" ht="21" customHeight="1"/>
    <row r="168" spans="2:35" ht="21" customHeight="1"/>
    <row r="169" spans="2:35" ht="21" customHeight="1"/>
    <row r="170" spans="2:35" ht="21" customHeight="1"/>
    <row r="171" spans="2:35" ht="21" customHeight="1">
      <c r="B171" s="47"/>
      <c r="C171" s="47"/>
    </row>
    <row r="172" spans="2:35" ht="21" customHeight="1">
      <c r="B172" s="47"/>
      <c r="C172" s="47"/>
    </row>
    <row r="173" spans="2:35" ht="21" customHeight="1">
      <c r="B173" s="47"/>
      <c r="C173" s="47"/>
    </row>
    <row r="174" spans="2:35" ht="21" customHeight="1">
      <c r="B174" s="47"/>
      <c r="C174" s="47"/>
    </row>
    <row r="175" spans="2:35" ht="21" customHeight="1">
      <c r="B175" s="47"/>
      <c r="C175" s="47"/>
    </row>
    <row r="176" spans="2:35" ht="21" customHeight="1">
      <c r="B176" s="47"/>
      <c r="C176" s="47"/>
    </row>
    <row r="177" s="47" customFormat="1" ht="21" customHeight="1"/>
    <row r="178" s="47" customFormat="1" ht="21" customHeight="1"/>
    <row r="179" s="47" customFormat="1" ht="21" customHeight="1"/>
    <row r="180" s="47" customFormat="1" ht="21" customHeight="1"/>
    <row r="181" s="47" customFormat="1" ht="21" customHeight="1"/>
    <row r="182" s="47" customFormat="1" ht="21" customHeight="1"/>
    <row r="183" s="47" customFormat="1" ht="21" customHeight="1"/>
    <row r="184" s="47" customFormat="1" ht="21" customHeight="1"/>
    <row r="185" s="47" customFormat="1" ht="21" customHeight="1"/>
    <row r="186" s="47" customFormat="1" ht="21" customHeight="1"/>
    <row r="187" s="47" customFormat="1" ht="21" customHeight="1"/>
    <row r="188" s="47" customFormat="1" ht="21" customHeight="1"/>
    <row r="189" s="47" customFormat="1" ht="21" customHeight="1"/>
    <row r="190" s="47" customFormat="1" ht="21" customHeight="1"/>
    <row r="191" s="47" customFormat="1" ht="21" customHeight="1"/>
    <row r="192" s="47" customFormat="1" ht="21" customHeight="1"/>
    <row r="193" s="47" customFormat="1" ht="21" customHeight="1"/>
    <row r="194" s="47" customFormat="1" ht="21" customHeight="1"/>
    <row r="195" s="47" customFormat="1" ht="21" customHeight="1"/>
    <row r="196" s="47" customFormat="1" ht="21" customHeight="1"/>
    <row r="197" s="47" customFormat="1" ht="21" customHeight="1"/>
    <row r="198" s="47" customFormat="1" ht="21" customHeight="1"/>
    <row r="199" s="47" customFormat="1" ht="21" customHeight="1"/>
    <row r="200" s="47" customFormat="1" ht="21" customHeight="1"/>
    <row r="201" s="47" customFormat="1" ht="21" customHeight="1"/>
    <row r="202" s="47" customFormat="1" ht="21" customHeight="1"/>
    <row r="203" s="47" customFormat="1" ht="21" customHeight="1"/>
    <row r="204" s="47" customFormat="1" ht="21" customHeight="1"/>
    <row r="205" s="47" customFormat="1" ht="21" customHeight="1"/>
    <row r="206" s="47" customFormat="1" ht="21" customHeight="1"/>
    <row r="207" s="47" customFormat="1" ht="21" customHeight="1"/>
    <row r="208" s="47" customFormat="1" ht="21" customHeight="1"/>
    <row r="209" s="47" customFormat="1" ht="21" customHeight="1"/>
    <row r="210" s="47" customFormat="1" ht="21" customHeight="1"/>
    <row r="211" s="47" customFormat="1" ht="21" customHeight="1"/>
    <row r="212" s="47" customFormat="1" ht="21" customHeight="1"/>
    <row r="213" s="47" customFormat="1" ht="21" customHeight="1"/>
    <row r="214" s="47" customFormat="1" ht="21" customHeight="1"/>
    <row r="215" s="47" customFormat="1" ht="21" customHeight="1"/>
    <row r="216" s="47" customFormat="1" ht="21" customHeight="1"/>
    <row r="217" s="47" customFormat="1" ht="21" customHeight="1"/>
    <row r="218" s="47" customFormat="1" ht="21" customHeight="1"/>
    <row r="219" s="47" customFormat="1" ht="21" customHeight="1"/>
    <row r="220" s="47" customFormat="1" ht="21" customHeight="1"/>
    <row r="221" s="47" customFormat="1" ht="21" customHeight="1"/>
    <row r="222" s="47" customFormat="1" ht="21" customHeight="1"/>
    <row r="223" s="47" customFormat="1" ht="21" customHeight="1"/>
    <row r="224" s="47" customFormat="1" ht="21" customHeight="1"/>
    <row r="225" s="47" customFormat="1" ht="15" customHeight="1"/>
    <row r="226" s="47" customFormat="1" ht="15" customHeight="1"/>
    <row r="227" s="47" customFormat="1" ht="15" customHeight="1"/>
    <row r="228" s="47" customFormat="1" ht="15" customHeight="1"/>
    <row r="229" s="47" customFormat="1" ht="15" customHeight="1"/>
    <row r="230" s="47" customFormat="1" ht="15" customHeight="1"/>
    <row r="231" s="47" customFormat="1" ht="15" customHeight="1"/>
    <row r="232" s="47" customFormat="1" ht="15" customHeight="1"/>
    <row r="233" s="47" customFormat="1" ht="15" customHeight="1"/>
    <row r="234" s="47" customFormat="1"/>
  </sheetData>
  <sortState xmlns:xlrd2="http://schemas.microsoft.com/office/spreadsheetml/2017/richdata2" ref="B124:D124">
    <sortCondition ref="B124"/>
  </sortState>
  <mergeCells count="34">
    <mergeCell ref="A6:AI6"/>
    <mergeCell ref="A7:AI7"/>
    <mergeCell ref="F9:AI9"/>
    <mergeCell ref="F11:AI11"/>
    <mergeCell ref="AT11:AX11"/>
    <mergeCell ref="A9:A12"/>
    <mergeCell ref="B9:B12"/>
    <mergeCell ref="D9:D12"/>
    <mergeCell ref="E9:E12"/>
    <mergeCell ref="AS12:AS20"/>
    <mergeCell ref="AT17:AX17"/>
    <mergeCell ref="AT18:AX18"/>
    <mergeCell ref="AT12:AX12"/>
    <mergeCell ref="AT13:AX13"/>
    <mergeCell ref="AJ11:AN11"/>
    <mergeCell ref="C9:C12"/>
    <mergeCell ref="AT14:AX14"/>
    <mergeCell ref="AT15:AX15"/>
    <mergeCell ref="B144:B145"/>
    <mergeCell ref="B146:B149"/>
    <mergeCell ref="AT16:AX16"/>
    <mergeCell ref="AT19:AX19"/>
    <mergeCell ref="B151:B152"/>
    <mergeCell ref="B153:B156"/>
    <mergeCell ref="AR21:AU21"/>
    <mergeCell ref="AV21:AY21"/>
    <mergeCell ref="AR51:AU51"/>
    <mergeCell ref="AR59:AY59"/>
    <mergeCell ref="AR60:AY61"/>
    <mergeCell ref="AR53:AY54"/>
    <mergeCell ref="AR57:AU58"/>
    <mergeCell ref="AR55:AU56"/>
    <mergeCell ref="AV57:AY58"/>
    <mergeCell ref="AV55:AY56"/>
  </mergeCells>
  <conditionalFormatting sqref="F10:AI10">
    <cfRule type="containsText" dxfId="77" priority="6" operator="containsText" text="Mg">
      <formula>NOT(ISERROR(SEARCH("Mg",F10)))</formula>
    </cfRule>
    <cfRule type="containsText" dxfId="76" priority="7" operator="containsText" text="Sb">
      <formula>NOT(ISERROR(SEARCH("Sb",F10)))</formula>
    </cfRule>
    <cfRule type="expression" dxfId="75" priority="8">
      <formula>$E$5=Sb</formula>
    </cfRule>
    <cfRule type="expression" dxfId="74" priority="9">
      <formula>F$5=Sb</formula>
    </cfRule>
    <cfRule type="expression" dxfId="73" priority="10">
      <formula>F$5=Sb</formula>
    </cfRule>
  </conditionalFormatting>
  <conditionalFormatting sqref="I144">
    <cfRule type="iconSet" priority="5">
      <iconSet iconSet="3Arrows">
        <cfvo type="percent" val="0"/>
        <cfvo type="percent" val="33"/>
        <cfvo type="percent" val="67"/>
      </iconSet>
    </cfRule>
  </conditionalFormatting>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U10"/>
  <sheetViews>
    <sheetView zoomScaleNormal="100" workbookViewId="0">
      <pane xSplit="7" ySplit="9" topLeftCell="H10" activePane="bottomRight" state="frozen"/>
      <selection pane="topRight" activeCell="H1" sqref="H1"/>
      <selection pane="bottomLeft" activeCell="A9" sqref="A9"/>
      <selection pane="bottomRight" activeCell="B27" sqref="B27"/>
    </sheetView>
  </sheetViews>
  <sheetFormatPr defaultRowHeight="14.4"/>
  <cols>
    <col min="2" max="2" width="36" customWidth="1"/>
    <col min="3" max="3" width="15.88671875" customWidth="1"/>
    <col min="4" max="4" width="9.88671875" bestFit="1" customWidth="1"/>
    <col min="5" max="12" width="8.88671875" customWidth="1"/>
    <col min="13" max="18" width="9.109375" customWidth="1"/>
  </cols>
  <sheetData>
    <row r="1" spans="1:47" ht="17.399999999999999">
      <c r="A1" s="505" t="s">
        <v>0</v>
      </c>
      <c r="B1" s="507" t="s">
        <v>87</v>
      </c>
      <c r="C1" s="507" t="s">
        <v>2</v>
      </c>
      <c r="D1" s="507" t="s">
        <v>88</v>
      </c>
      <c r="E1" s="72" t="s">
        <v>240</v>
      </c>
      <c r="F1" s="72" t="str">
        <f>IF(E1="Sn","Sl",IF(E1="Sl","Rb",IF(E1="Rb","Km",IF(E1="Km","Jm",IF(E1="Jm","Sb",IF(E1="Sb","Mg",IF(E1="Mg","Sn")))))))</f>
        <v>Jm</v>
      </c>
      <c r="G1" s="72" t="str">
        <f t="shared" ref="G1:AE1" si="0">IF(F1="Sn","Sl",IF(F1="Sl","Rb",IF(F1="Rb","Km",IF(F1="Km","Jm",IF(F1="Jm","Sb",IF(F1="Sb","Mg",IF(F1="Mg","Sn")))))))</f>
        <v>Sb</v>
      </c>
      <c r="H1" s="72" t="str">
        <f t="shared" si="0"/>
        <v>Mg</v>
      </c>
      <c r="I1" s="72" t="str">
        <f t="shared" si="0"/>
        <v>Sn</v>
      </c>
      <c r="J1" s="72" t="str">
        <f t="shared" si="0"/>
        <v>Sl</v>
      </c>
      <c r="K1" s="72" t="str">
        <f t="shared" si="0"/>
        <v>Rb</v>
      </c>
      <c r="L1" s="72" t="str">
        <f t="shared" si="0"/>
        <v>Km</v>
      </c>
      <c r="M1" s="72" t="str">
        <f t="shared" si="0"/>
        <v>Jm</v>
      </c>
      <c r="N1" s="72" t="str">
        <f t="shared" si="0"/>
        <v>Sb</v>
      </c>
      <c r="O1" s="72" t="str">
        <f t="shared" si="0"/>
        <v>Mg</v>
      </c>
      <c r="P1" s="72" t="str">
        <f t="shared" si="0"/>
        <v>Sn</v>
      </c>
      <c r="Q1" s="72" t="str">
        <f t="shared" si="0"/>
        <v>Sl</v>
      </c>
      <c r="R1" s="72" t="str">
        <f t="shared" si="0"/>
        <v>Rb</v>
      </c>
      <c r="S1" s="72" t="str">
        <f t="shared" si="0"/>
        <v>Km</v>
      </c>
      <c r="T1" s="72" t="str">
        <f t="shared" si="0"/>
        <v>Jm</v>
      </c>
      <c r="U1" s="72" t="str">
        <f t="shared" si="0"/>
        <v>Sb</v>
      </c>
      <c r="V1" s="72" t="str">
        <f t="shared" si="0"/>
        <v>Mg</v>
      </c>
      <c r="W1" s="72" t="str">
        <f t="shared" si="0"/>
        <v>Sn</v>
      </c>
      <c r="X1" s="72" t="str">
        <f t="shared" si="0"/>
        <v>Sl</v>
      </c>
      <c r="Y1" s="72" t="str">
        <f t="shared" si="0"/>
        <v>Rb</v>
      </c>
      <c r="Z1" s="72" t="str">
        <f t="shared" si="0"/>
        <v>Km</v>
      </c>
      <c r="AA1" s="72" t="str">
        <f t="shared" si="0"/>
        <v>Jm</v>
      </c>
      <c r="AB1" s="72" t="str">
        <f t="shared" si="0"/>
        <v>Sb</v>
      </c>
      <c r="AC1" s="72" t="str">
        <f t="shared" si="0"/>
        <v>Mg</v>
      </c>
      <c r="AD1" s="72" t="str">
        <f t="shared" si="0"/>
        <v>Sn</v>
      </c>
      <c r="AE1" s="72" t="str">
        <f t="shared" si="0"/>
        <v>Sl</v>
      </c>
      <c r="AF1" s="72" t="str">
        <f t="shared" ref="AF1" si="1">IF(AE1="Sn","Sl",IF(AE1="Sl","Rb",IF(AE1="Rb","Km",IF(AE1="Km","Jm",IF(AE1="Jm","Sb",IF(AE1="Sb","Mg",IF(AE1="Mg","Sn")))))))</f>
        <v>Rb</v>
      </c>
      <c r="AG1" s="72" t="str">
        <f t="shared" ref="AG1" si="2">IF(AF1="Sn","Sl",IF(AF1="Sl","Rb",IF(AF1="Rb","Km",IF(AF1="Km","Jm",IF(AF1="Jm","Sb",IF(AF1="Sb","Mg",IF(AF1="Mg","Sn")))))))</f>
        <v>Km</v>
      </c>
      <c r="AH1" s="72" t="str">
        <f t="shared" ref="AH1" si="3">IF(AG1="Sn","Sl",IF(AG1="Sl","Rb",IF(AG1="Rb","Km",IF(AG1="Km","Jm",IF(AG1="Jm","Sb",IF(AG1="Sb","Mg",IF(AG1="Mg","Sn")))))))</f>
        <v>Jm</v>
      </c>
      <c r="AI1" s="72" t="str">
        <f t="shared" ref="AI1" si="4">IF(AH1="Sn","Sl",IF(AH1="Sl","Rb",IF(AH1="Rb","Km",IF(AH1="Km","Jm",IF(AH1="Jm","Sb",IF(AH1="Sb","Mg",IF(AH1="Mg","Sn")))))))</f>
        <v>Sb</v>
      </c>
      <c r="AJ1" s="509">
        <v>9</v>
      </c>
      <c r="AK1" s="509"/>
      <c r="AL1" s="509" t="s">
        <v>84</v>
      </c>
      <c r="AM1" s="504" t="s">
        <v>89</v>
      </c>
      <c r="AN1" s="504"/>
      <c r="AO1" s="504"/>
      <c r="AP1" s="504"/>
      <c r="AQ1" s="504"/>
      <c r="AR1" s="504"/>
      <c r="AS1" s="504"/>
      <c r="AT1" s="504"/>
      <c r="AU1" s="191"/>
    </row>
    <row r="2" spans="1:47" ht="15" thickBot="1">
      <c r="A2" s="506"/>
      <c r="B2" s="508"/>
      <c r="C2" s="508"/>
      <c r="D2" s="508"/>
      <c r="E2" s="192">
        <v>1</v>
      </c>
      <c r="F2" s="192">
        <v>2</v>
      </c>
      <c r="G2" s="192">
        <v>3</v>
      </c>
      <c r="H2" s="192">
        <v>4</v>
      </c>
      <c r="I2" s="192">
        <v>5</v>
      </c>
      <c r="J2" s="192">
        <v>6</v>
      </c>
      <c r="K2" s="192">
        <v>7</v>
      </c>
      <c r="L2" s="192">
        <v>8</v>
      </c>
      <c r="M2" s="192">
        <v>9</v>
      </c>
      <c r="N2" s="192">
        <v>10</v>
      </c>
      <c r="O2" s="192">
        <v>11</v>
      </c>
      <c r="P2" s="192">
        <v>12</v>
      </c>
      <c r="Q2" s="192">
        <v>13</v>
      </c>
      <c r="R2" s="192">
        <v>14</v>
      </c>
      <c r="S2" s="192">
        <v>15</v>
      </c>
      <c r="T2" s="192">
        <v>16</v>
      </c>
      <c r="U2" s="192">
        <v>17</v>
      </c>
      <c r="V2" s="192">
        <v>18</v>
      </c>
      <c r="W2" s="192">
        <v>19</v>
      </c>
      <c r="X2" s="192">
        <v>20</v>
      </c>
      <c r="Y2" s="192">
        <v>21</v>
      </c>
      <c r="Z2" s="192">
        <v>22</v>
      </c>
      <c r="AA2" s="192">
        <v>23</v>
      </c>
      <c r="AB2" s="192">
        <v>24</v>
      </c>
      <c r="AC2" s="192">
        <v>25</v>
      </c>
      <c r="AD2" s="192">
        <v>26</v>
      </c>
      <c r="AE2" s="192">
        <v>27</v>
      </c>
      <c r="AF2" s="192">
        <v>28</v>
      </c>
      <c r="AG2" s="192">
        <v>29</v>
      </c>
      <c r="AH2" s="192">
        <v>30</v>
      </c>
      <c r="AI2" s="192">
        <v>31</v>
      </c>
      <c r="AJ2" s="193" t="s">
        <v>56</v>
      </c>
      <c r="AK2" s="193" t="s">
        <v>90</v>
      </c>
      <c r="AL2" s="509"/>
      <c r="AM2" s="194">
        <v>1</v>
      </c>
      <c r="AN2" s="194" t="s">
        <v>17</v>
      </c>
      <c r="AO2" s="194" t="s">
        <v>21</v>
      </c>
      <c r="AP2" s="194" t="s">
        <v>24</v>
      </c>
      <c r="AQ2" s="194" t="s">
        <v>27</v>
      </c>
      <c r="AR2" s="194" t="s">
        <v>30</v>
      </c>
      <c r="AS2" s="194" t="s">
        <v>32</v>
      </c>
      <c r="AT2" s="194">
        <v>2</v>
      </c>
      <c r="AU2" s="191" t="s">
        <v>238</v>
      </c>
    </row>
    <row r="3" spans="1:47" ht="22.2" thickTop="1" thickBot="1">
      <c r="A3" s="195">
        <v>2</v>
      </c>
      <c r="B3" s="333" t="s">
        <v>406</v>
      </c>
      <c r="C3" s="196">
        <v>197972</v>
      </c>
      <c r="D3" s="196"/>
      <c r="E3" s="197" t="s">
        <v>267</v>
      </c>
      <c r="F3" s="198" t="s">
        <v>23</v>
      </c>
      <c r="G3" s="197" t="s">
        <v>267</v>
      </c>
      <c r="H3" s="197" t="s">
        <v>267</v>
      </c>
      <c r="I3" s="198" t="s">
        <v>23</v>
      </c>
      <c r="J3" s="198" t="s">
        <v>23</v>
      </c>
      <c r="K3" s="198" t="s">
        <v>23</v>
      </c>
      <c r="L3" s="198" t="s">
        <v>23</v>
      </c>
      <c r="M3" s="198" t="s">
        <v>23</v>
      </c>
      <c r="N3" s="197" t="s">
        <v>267</v>
      </c>
      <c r="O3" s="197" t="s">
        <v>267</v>
      </c>
      <c r="P3" s="197" t="s">
        <v>267</v>
      </c>
      <c r="Q3" s="198" t="s">
        <v>23</v>
      </c>
      <c r="R3" s="198" t="s">
        <v>23</v>
      </c>
      <c r="S3" s="198" t="s">
        <v>23</v>
      </c>
      <c r="T3" s="198" t="s">
        <v>23</v>
      </c>
      <c r="U3" s="197" t="s">
        <v>267</v>
      </c>
      <c r="V3" s="197" t="s">
        <v>267</v>
      </c>
      <c r="W3" s="198" t="s">
        <v>23</v>
      </c>
      <c r="X3" s="198" t="s">
        <v>23</v>
      </c>
      <c r="Y3" s="198" t="s">
        <v>23</v>
      </c>
      <c r="Z3" s="198" t="s">
        <v>23</v>
      </c>
      <c r="AA3" s="198" t="s">
        <v>23</v>
      </c>
      <c r="AB3" s="197" t="s">
        <v>267</v>
      </c>
      <c r="AC3" s="197" t="s">
        <v>267</v>
      </c>
      <c r="AD3" s="198" t="s">
        <v>23</v>
      </c>
      <c r="AE3" s="198" t="s">
        <v>23</v>
      </c>
      <c r="AF3" s="198" t="s">
        <v>23</v>
      </c>
      <c r="AG3" s="197" t="s">
        <v>267</v>
      </c>
      <c r="AH3" s="197" t="s">
        <v>267</v>
      </c>
      <c r="AI3" s="197" t="s">
        <v>267</v>
      </c>
      <c r="AJ3" s="199">
        <f>COUNTIF(E3:AI3,"X")</f>
        <v>13</v>
      </c>
      <c r="AK3" s="199">
        <v>8</v>
      </c>
      <c r="AL3" s="332"/>
      <c r="AM3" s="200"/>
      <c r="AN3" s="200"/>
      <c r="AO3" s="200"/>
      <c r="AP3" s="200"/>
      <c r="AQ3" s="200"/>
      <c r="AR3" s="200"/>
      <c r="AS3" s="200"/>
      <c r="AT3" s="200"/>
      <c r="AU3" s="200"/>
    </row>
    <row r="4" spans="1:47" ht="22.2" thickTop="1" thickBot="1">
      <c r="A4" s="195">
        <v>3</v>
      </c>
      <c r="B4" s="333" t="s">
        <v>318</v>
      </c>
      <c r="C4" s="196"/>
      <c r="D4" s="196"/>
      <c r="E4" s="197" t="s">
        <v>267</v>
      </c>
      <c r="F4" s="198" t="s">
        <v>23</v>
      </c>
      <c r="G4" s="197" t="s">
        <v>267</v>
      </c>
      <c r="H4" s="197" t="s">
        <v>267</v>
      </c>
      <c r="I4" s="198" t="s">
        <v>23</v>
      </c>
      <c r="J4" s="198" t="s">
        <v>23</v>
      </c>
      <c r="K4" s="198" t="s">
        <v>23</v>
      </c>
      <c r="L4" s="198" t="s">
        <v>23</v>
      </c>
      <c r="M4" s="198" t="s">
        <v>23</v>
      </c>
      <c r="N4" s="197" t="s">
        <v>267</v>
      </c>
      <c r="O4" s="197" t="s">
        <v>267</v>
      </c>
      <c r="P4" s="197" t="s">
        <v>267</v>
      </c>
      <c r="Q4" s="198" t="s">
        <v>23</v>
      </c>
      <c r="R4" s="198" t="s">
        <v>23</v>
      </c>
      <c r="S4" s="198" t="s">
        <v>23</v>
      </c>
      <c r="T4" s="198" t="s">
        <v>23</v>
      </c>
      <c r="U4" s="197" t="s">
        <v>267</v>
      </c>
      <c r="V4" s="197" t="s">
        <v>267</v>
      </c>
      <c r="W4" s="198" t="s">
        <v>23</v>
      </c>
      <c r="X4" s="198" t="s">
        <v>23</v>
      </c>
      <c r="Y4" s="198" t="s">
        <v>23</v>
      </c>
      <c r="Z4" s="198" t="s">
        <v>23</v>
      </c>
      <c r="AA4" s="198" t="s">
        <v>23</v>
      </c>
      <c r="AB4" s="197" t="s">
        <v>267</v>
      </c>
      <c r="AC4" s="197" t="s">
        <v>267</v>
      </c>
      <c r="AD4" s="198" t="s">
        <v>23</v>
      </c>
      <c r="AE4" s="198" t="s">
        <v>23</v>
      </c>
      <c r="AF4" s="198" t="s">
        <v>23</v>
      </c>
      <c r="AG4" s="197" t="s">
        <v>267</v>
      </c>
      <c r="AH4" s="197" t="s">
        <v>267</v>
      </c>
      <c r="AI4" s="197" t="s">
        <v>267</v>
      </c>
      <c r="AJ4" s="199">
        <f t="shared" ref="AJ4:AJ10" si="5">COUNTIF(E4:AI4,"X")</f>
        <v>13</v>
      </c>
      <c r="AK4" s="199">
        <v>8</v>
      </c>
      <c r="AL4" s="332"/>
      <c r="AM4" s="200"/>
      <c r="AN4" s="200"/>
      <c r="AO4" s="200"/>
      <c r="AP4" s="200"/>
      <c r="AQ4" s="200"/>
      <c r="AR4" s="200"/>
      <c r="AS4" s="200"/>
      <c r="AT4" s="200"/>
      <c r="AU4" s="200"/>
    </row>
    <row r="5" spans="1:47" ht="22.2" thickTop="1" thickBot="1">
      <c r="A5" s="195">
        <v>4</v>
      </c>
      <c r="B5" s="333" t="s">
        <v>321</v>
      </c>
      <c r="C5" s="196"/>
      <c r="D5" s="196"/>
      <c r="E5" s="197" t="s">
        <v>267</v>
      </c>
      <c r="F5" s="198" t="s">
        <v>23</v>
      </c>
      <c r="G5" s="197" t="s">
        <v>267</v>
      </c>
      <c r="H5" s="197" t="s">
        <v>267</v>
      </c>
      <c r="I5" s="198" t="s">
        <v>23</v>
      </c>
      <c r="J5" s="198" t="s">
        <v>23</v>
      </c>
      <c r="K5" s="198" t="s">
        <v>23</v>
      </c>
      <c r="L5" s="198" t="s">
        <v>23</v>
      </c>
      <c r="M5" s="198" t="s">
        <v>23</v>
      </c>
      <c r="N5" s="197" t="s">
        <v>267</v>
      </c>
      <c r="O5" s="197" t="s">
        <v>267</v>
      </c>
      <c r="P5" s="197" t="s">
        <v>267</v>
      </c>
      <c r="Q5" s="198" t="s">
        <v>23</v>
      </c>
      <c r="R5" s="198" t="s">
        <v>23</v>
      </c>
      <c r="S5" s="198" t="s">
        <v>23</v>
      </c>
      <c r="T5" s="198" t="s">
        <v>23</v>
      </c>
      <c r="U5" s="197" t="s">
        <v>267</v>
      </c>
      <c r="V5" s="197" t="s">
        <v>267</v>
      </c>
      <c r="W5" s="198" t="s">
        <v>23</v>
      </c>
      <c r="X5" s="198" t="s">
        <v>23</v>
      </c>
      <c r="Y5" s="198" t="s">
        <v>23</v>
      </c>
      <c r="Z5" s="198" t="s">
        <v>23</v>
      </c>
      <c r="AA5" s="198" t="s">
        <v>23</v>
      </c>
      <c r="AB5" s="197" t="s">
        <v>267</v>
      </c>
      <c r="AC5" s="197" t="s">
        <v>267</v>
      </c>
      <c r="AD5" s="198" t="s">
        <v>23</v>
      </c>
      <c r="AE5" s="198" t="s">
        <v>23</v>
      </c>
      <c r="AF5" s="198" t="s">
        <v>23</v>
      </c>
      <c r="AG5" s="197" t="s">
        <v>267</v>
      </c>
      <c r="AH5" s="197" t="s">
        <v>267</v>
      </c>
      <c r="AI5" s="197" t="s">
        <v>267</v>
      </c>
      <c r="AJ5" s="199">
        <f t="shared" si="5"/>
        <v>13</v>
      </c>
      <c r="AK5" s="199">
        <v>8</v>
      </c>
      <c r="AL5" s="332"/>
      <c r="AM5" s="200"/>
      <c r="AN5" s="200"/>
      <c r="AO5" s="200"/>
      <c r="AP5" s="200"/>
      <c r="AQ5" s="200"/>
      <c r="AR5" s="200"/>
      <c r="AS5" s="200"/>
      <c r="AT5" s="200"/>
      <c r="AU5" s="200"/>
    </row>
    <row r="6" spans="1:47" ht="22.2" thickTop="1" thickBot="1">
      <c r="A6" s="195">
        <v>5</v>
      </c>
      <c r="B6" s="333" t="s">
        <v>317</v>
      </c>
      <c r="C6" s="343">
        <v>197973</v>
      </c>
      <c r="D6" s="196"/>
      <c r="E6" s="197" t="s">
        <v>267</v>
      </c>
      <c r="F6" s="198" t="s">
        <v>23</v>
      </c>
      <c r="G6" s="197" t="s">
        <v>267</v>
      </c>
      <c r="H6" s="197" t="s">
        <v>267</v>
      </c>
      <c r="I6" s="198" t="s">
        <v>23</v>
      </c>
      <c r="J6" s="198" t="s">
        <v>23</v>
      </c>
      <c r="K6" s="198" t="s">
        <v>23</v>
      </c>
      <c r="L6" s="198" t="s">
        <v>23</v>
      </c>
      <c r="M6" s="198" t="s">
        <v>23</v>
      </c>
      <c r="N6" s="197" t="s">
        <v>267</v>
      </c>
      <c r="O6" s="197" t="s">
        <v>267</v>
      </c>
      <c r="P6" s="197" t="s">
        <v>267</v>
      </c>
      <c r="Q6" s="198" t="s">
        <v>23</v>
      </c>
      <c r="R6" s="198" t="s">
        <v>23</v>
      </c>
      <c r="S6" s="198" t="s">
        <v>23</v>
      </c>
      <c r="T6" s="198" t="s">
        <v>23</v>
      </c>
      <c r="U6" s="197" t="s">
        <v>267</v>
      </c>
      <c r="V6" s="197" t="s">
        <v>267</v>
      </c>
      <c r="W6" s="198" t="s">
        <v>23</v>
      </c>
      <c r="X6" s="198" t="s">
        <v>23</v>
      </c>
      <c r="Y6" s="198" t="s">
        <v>23</v>
      </c>
      <c r="Z6" s="198" t="s">
        <v>23</v>
      </c>
      <c r="AA6" s="198" t="s">
        <v>23</v>
      </c>
      <c r="AB6" s="197" t="s">
        <v>267</v>
      </c>
      <c r="AC6" s="197" t="s">
        <v>267</v>
      </c>
      <c r="AD6" s="198" t="s">
        <v>23</v>
      </c>
      <c r="AE6" s="198" t="s">
        <v>23</v>
      </c>
      <c r="AF6" s="198" t="s">
        <v>23</v>
      </c>
      <c r="AG6" s="197" t="s">
        <v>267</v>
      </c>
      <c r="AH6" s="197" t="s">
        <v>267</v>
      </c>
      <c r="AI6" s="197" t="s">
        <v>267</v>
      </c>
      <c r="AJ6" s="199">
        <f t="shared" si="5"/>
        <v>13</v>
      </c>
      <c r="AK6" s="199">
        <v>8</v>
      </c>
      <c r="AL6" s="332"/>
      <c r="AM6" s="200"/>
      <c r="AN6" s="200"/>
      <c r="AO6" s="200"/>
      <c r="AP6" s="200"/>
      <c r="AQ6" s="200"/>
      <c r="AR6" s="200"/>
      <c r="AS6" s="200"/>
      <c r="AT6" s="200"/>
      <c r="AU6" s="200"/>
    </row>
    <row r="7" spans="1:47" ht="19.2" thickTop="1" thickBot="1">
      <c r="A7" s="195">
        <v>6</v>
      </c>
      <c r="B7" s="335" t="s">
        <v>402</v>
      </c>
      <c r="C7" s="288">
        <v>210295</v>
      </c>
      <c r="D7" s="196"/>
      <c r="E7" s="197" t="s">
        <v>267</v>
      </c>
      <c r="F7" s="198" t="s">
        <v>23</v>
      </c>
      <c r="G7" s="197" t="s">
        <v>267</v>
      </c>
      <c r="H7" s="197" t="s">
        <v>267</v>
      </c>
      <c r="I7" s="198" t="s">
        <v>23</v>
      </c>
      <c r="J7" s="198" t="s">
        <v>23</v>
      </c>
      <c r="K7" s="198" t="s">
        <v>23</v>
      </c>
      <c r="L7" s="198" t="s">
        <v>23</v>
      </c>
      <c r="M7" s="198" t="s">
        <v>23</v>
      </c>
      <c r="N7" s="197" t="s">
        <v>267</v>
      </c>
      <c r="O7" s="197" t="s">
        <v>267</v>
      </c>
      <c r="P7" s="197" t="s">
        <v>267</v>
      </c>
      <c r="Q7" s="198" t="s">
        <v>23</v>
      </c>
      <c r="R7" s="198" t="s">
        <v>23</v>
      </c>
      <c r="S7" s="198" t="s">
        <v>23</v>
      </c>
      <c r="T7" s="198" t="s">
        <v>23</v>
      </c>
      <c r="U7" s="197" t="s">
        <v>267</v>
      </c>
      <c r="V7" s="197" t="s">
        <v>267</v>
      </c>
      <c r="W7" s="198" t="s">
        <v>23</v>
      </c>
      <c r="X7" s="198" t="s">
        <v>23</v>
      </c>
      <c r="Y7" s="198" t="s">
        <v>23</v>
      </c>
      <c r="Z7" s="198" t="s">
        <v>23</v>
      </c>
      <c r="AA7" s="198" t="s">
        <v>23</v>
      </c>
      <c r="AB7" s="197" t="s">
        <v>267</v>
      </c>
      <c r="AC7" s="197" t="s">
        <v>267</v>
      </c>
      <c r="AD7" s="198" t="s">
        <v>23</v>
      </c>
      <c r="AE7" s="198" t="s">
        <v>23</v>
      </c>
      <c r="AF7" s="198" t="s">
        <v>23</v>
      </c>
      <c r="AG7" s="197" t="s">
        <v>267</v>
      </c>
      <c r="AH7" s="197" t="s">
        <v>267</v>
      </c>
      <c r="AI7" s="197" t="s">
        <v>267</v>
      </c>
      <c r="AJ7" s="199">
        <f t="shared" si="5"/>
        <v>13</v>
      </c>
      <c r="AK7" s="199">
        <v>8</v>
      </c>
      <c r="AL7" s="332"/>
      <c r="AM7" s="200"/>
      <c r="AN7" s="200"/>
      <c r="AO7" s="200"/>
      <c r="AP7" s="200"/>
      <c r="AQ7" s="200"/>
      <c r="AR7" s="200"/>
      <c r="AS7" s="200"/>
      <c r="AT7" s="200"/>
      <c r="AU7" s="200"/>
    </row>
    <row r="8" spans="1:47" ht="19.2" thickTop="1" thickBot="1">
      <c r="A8" s="195"/>
      <c r="B8" s="335" t="s">
        <v>432</v>
      </c>
      <c r="C8" s="288"/>
      <c r="D8" s="196"/>
      <c r="E8" s="197" t="s">
        <v>267</v>
      </c>
      <c r="F8" s="198" t="s">
        <v>23</v>
      </c>
      <c r="G8" s="197" t="s">
        <v>267</v>
      </c>
      <c r="H8" s="197" t="s">
        <v>267</v>
      </c>
      <c r="I8" s="198" t="s">
        <v>23</v>
      </c>
      <c r="J8" s="198" t="s">
        <v>23</v>
      </c>
      <c r="K8" s="198" t="s">
        <v>23</v>
      </c>
      <c r="L8" s="198" t="s">
        <v>23</v>
      </c>
      <c r="M8" s="198" t="s">
        <v>23</v>
      </c>
      <c r="N8" s="197" t="s">
        <v>267</v>
      </c>
      <c r="O8" s="197" t="s">
        <v>267</v>
      </c>
      <c r="P8" s="197" t="s">
        <v>267</v>
      </c>
      <c r="Q8" s="198" t="s">
        <v>23</v>
      </c>
      <c r="R8" s="198" t="s">
        <v>23</v>
      </c>
      <c r="S8" s="198" t="s">
        <v>23</v>
      </c>
      <c r="T8" s="198" t="s">
        <v>23</v>
      </c>
      <c r="U8" s="197" t="s">
        <v>267</v>
      </c>
      <c r="V8" s="197" t="s">
        <v>267</v>
      </c>
      <c r="W8" s="198" t="s">
        <v>23</v>
      </c>
      <c r="X8" s="198" t="s">
        <v>23</v>
      </c>
      <c r="Y8" s="198" t="s">
        <v>23</v>
      </c>
      <c r="Z8" s="198" t="s">
        <v>23</v>
      </c>
      <c r="AA8" s="198" t="s">
        <v>23</v>
      </c>
      <c r="AB8" s="197" t="s">
        <v>267</v>
      </c>
      <c r="AC8" s="197" t="s">
        <v>267</v>
      </c>
      <c r="AD8" s="198" t="s">
        <v>23</v>
      </c>
      <c r="AE8" s="198" t="s">
        <v>23</v>
      </c>
      <c r="AF8" s="198" t="s">
        <v>23</v>
      </c>
      <c r="AG8" s="197" t="s">
        <v>267</v>
      </c>
      <c r="AH8" s="197" t="s">
        <v>267</v>
      </c>
      <c r="AI8" s="197" t="s">
        <v>267</v>
      </c>
      <c r="AJ8" s="199">
        <f t="shared" si="5"/>
        <v>13</v>
      </c>
      <c r="AK8" s="199">
        <v>8</v>
      </c>
      <c r="AL8" s="332"/>
      <c r="AM8" s="200"/>
      <c r="AN8" s="200"/>
      <c r="AO8" s="200"/>
      <c r="AP8" s="200"/>
      <c r="AQ8" s="200"/>
      <c r="AR8" s="200"/>
      <c r="AS8" s="200"/>
      <c r="AT8" s="200"/>
      <c r="AU8" s="200"/>
    </row>
    <row r="9" spans="1:47" ht="19.2" thickTop="1" thickBot="1">
      <c r="A9" s="195">
        <v>6</v>
      </c>
      <c r="B9" s="334" t="s">
        <v>186</v>
      </c>
      <c r="C9" s="288">
        <v>195937</v>
      </c>
      <c r="D9" s="196"/>
      <c r="E9" s="197" t="s">
        <v>267</v>
      </c>
      <c r="F9" s="331" t="s">
        <v>266</v>
      </c>
      <c r="G9" s="197" t="s">
        <v>267</v>
      </c>
      <c r="H9" s="197" t="s">
        <v>267</v>
      </c>
      <c r="I9" s="197" t="s">
        <v>267</v>
      </c>
      <c r="J9" s="197" t="s">
        <v>267</v>
      </c>
      <c r="K9" s="197" t="s">
        <v>267</v>
      </c>
      <c r="L9" s="197" t="s">
        <v>267</v>
      </c>
      <c r="M9" s="331" t="s">
        <v>266</v>
      </c>
      <c r="N9" s="197" t="s">
        <v>267</v>
      </c>
      <c r="O9" s="197" t="s">
        <v>267</v>
      </c>
      <c r="P9" s="197" t="s">
        <v>267</v>
      </c>
      <c r="Q9" s="197" t="s">
        <v>267</v>
      </c>
      <c r="R9" s="197" t="s">
        <v>267</v>
      </c>
      <c r="S9" s="331" t="s">
        <v>266</v>
      </c>
      <c r="T9" s="331" t="s">
        <v>266</v>
      </c>
      <c r="U9" s="198" t="s">
        <v>411</v>
      </c>
      <c r="V9" s="198" t="s">
        <v>411</v>
      </c>
      <c r="W9" s="197" t="s">
        <v>267</v>
      </c>
      <c r="X9" s="197" t="s">
        <v>267</v>
      </c>
      <c r="Y9" s="331" t="s">
        <v>266</v>
      </c>
      <c r="Z9" s="331" t="s">
        <v>266</v>
      </c>
      <c r="AA9" s="198" t="s">
        <v>411</v>
      </c>
      <c r="AB9" s="198"/>
      <c r="AC9" s="197" t="s">
        <v>267</v>
      </c>
      <c r="AD9" s="197" t="s">
        <v>267</v>
      </c>
      <c r="AE9" s="331" t="s">
        <v>266</v>
      </c>
      <c r="AF9" s="198"/>
      <c r="AG9" s="198"/>
      <c r="AH9" s="198"/>
      <c r="AI9" s="331" t="s">
        <v>266</v>
      </c>
      <c r="AJ9" s="199">
        <f t="shared" si="5"/>
        <v>16</v>
      </c>
      <c r="AK9" s="199">
        <v>8</v>
      </c>
      <c r="AL9" s="332"/>
      <c r="AM9" s="200"/>
      <c r="AN9" s="200"/>
      <c r="AO9" s="200"/>
      <c r="AP9" s="200"/>
      <c r="AQ9" s="200"/>
      <c r="AR9" s="200"/>
      <c r="AS9" s="200"/>
      <c r="AT9" s="200"/>
      <c r="AU9" s="200"/>
    </row>
    <row r="10" spans="1:47" ht="22.2" thickTop="1" thickBot="1">
      <c r="A10" s="195">
        <v>7</v>
      </c>
      <c r="B10" s="287" t="s">
        <v>174</v>
      </c>
      <c r="C10" s="288">
        <v>204492</v>
      </c>
      <c r="D10" s="196">
        <v>4081</v>
      </c>
      <c r="E10" s="197" t="s">
        <v>267</v>
      </c>
      <c r="F10" s="295" t="s">
        <v>400</v>
      </c>
      <c r="G10" s="197" t="s">
        <v>267</v>
      </c>
      <c r="H10" s="197" t="s">
        <v>267</v>
      </c>
      <c r="I10" s="295" t="s">
        <v>400</v>
      </c>
      <c r="J10" s="295" t="s">
        <v>400</v>
      </c>
      <c r="K10" s="295" t="s">
        <v>400</v>
      </c>
      <c r="L10" s="295" t="s">
        <v>400</v>
      </c>
      <c r="M10" s="295" t="s">
        <v>400</v>
      </c>
      <c r="N10" s="197" t="s">
        <v>267</v>
      </c>
      <c r="O10" s="197" t="s">
        <v>267</v>
      </c>
      <c r="P10" s="197" t="s">
        <v>267</v>
      </c>
      <c r="Q10" s="295" t="s">
        <v>400</v>
      </c>
      <c r="R10" s="295" t="s">
        <v>400</v>
      </c>
      <c r="S10" s="295" t="s">
        <v>400</v>
      </c>
      <c r="T10" s="295" t="s">
        <v>400</v>
      </c>
      <c r="U10" s="197" t="s">
        <v>267</v>
      </c>
      <c r="V10" s="197" t="s">
        <v>267</v>
      </c>
      <c r="W10" s="295" t="s">
        <v>400</v>
      </c>
      <c r="X10" s="295" t="s">
        <v>400</v>
      </c>
      <c r="Y10" s="295" t="s">
        <v>400</v>
      </c>
      <c r="Z10" s="295" t="s">
        <v>400</v>
      </c>
      <c r="AA10" s="295" t="s">
        <v>400</v>
      </c>
      <c r="AB10" s="197" t="s">
        <v>267</v>
      </c>
      <c r="AC10" s="197" t="s">
        <v>267</v>
      </c>
      <c r="AD10" s="295" t="s">
        <v>400</v>
      </c>
      <c r="AE10" s="295" t="s">
        <v>400</v>
      </c>
      <c r="AF10" s="295" t="s">
        <v>400</v>
      </c>
      <c r="AG10" s="197" t="s">
        <v>267</v>
      </c>
      <c r="AH10" s="197" t="s">
        <v>267</v>
      </c>
      <c r="AI10" s="197" t="s">
        <v>267</v>
      </c>
      <c r="AJ10" s="199">
        <f t="shared" si="5"/>
        <v>13</v>
      </c>
      <c r="AK10" s="199">
        <v>8</v>
      </c>
    </row>
  </sheetData>
  <mergeCells count="7">
    <mergeCell ref="AM1:AT1"/>
    <mergeCell ref="A1:A2"/>
    <mergeCell ref="B1:B2"/>
    <mergeCell ref="C1:C2"/>
    <mergeCell ref="D1:D2"/>
    <mergeCell ref="AJ1:AK1"/>
    <mergeCell ref="AL1:AL2"/>
  </mergeCells>
  <conditionalFormatting sqref="E1:AI1">
    <cfRule type="containsText" dxfId="72" priority="112" operator="containsText" text="Mg">
      <formula>NOT(ISERROR(SEARCH("Mg",E1)))</formula>
    </cfRule>
    <cfRule type="containsText" dxfId="71" priority="113" operator="containsText" text="Sb">
      <formula>NOT(ISERROR(SEARCH("Sb",E1)))</formula>
    </cfRule>
    <cfRule type="expression" dxfId="70" priority="114">
      <formula>#REF!=Sb</formula>
    </cfRule>
    <cfRule type="expression" dxfId="69" priority="115">
      <formula>E$11=Sb</formula>
    </cfRule>
    <cfRule type="expression" dxfId="68" priority="116">
      <formula>E$11=Sb</formula>
    </cfRule>
  </conditionalFormatting>
  <conditionalFormatting sqref="AL3:AL9">
    <cfRule type="cellIs" dxfId="67" priority="6" operator="greaterThan">
      <formula>2</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7" tint="0.79982909634693444"/>
  </sheetPr>
  <dimension ref="A1:CA68"/>
  <sheetViews>
    <sheetView zoomScale="29" zoomScaleNormal="29" workbookViewId="0">
      <selection activeCell="C59" sqref="C59"/>
    </sheetView>
  </sheetViews>
  <sheetFormatPr defaultColWidth="9" defaultRowHeight="14.4"/>
  <cols>
    <col min="2" max="2" width="75.88671875" bestFit="1" customWidth="1"/>
    <col min="3" max="3" width="21.88671875" style="12" bestFit="1" customWidth="1"/>
    <col min="4" max="4" width="16" style="12" customWidth="1"/>
    <col min="5" max="9" width="9.44140625" style="32" customWidth="1"/>
    <col min="10" max="14" width="9.44140625" style="8" customWidth="1"/>
    <col min="15" max="18" width="9.44140625" style="12" customWidth="1"/>
    <col min="19" max="20" width="9.44140625" style="8" customWidth="1"/>
    <col min="21" max="21" width="9.44140625" style="12" customWidth="1"/>
    <col min="22" max="24" width="9.44140625" style="8" customWidth="1"/>
    <col min="25" max="28" width="10.88671875" style="8" customWidth="1"/>
    <col min="29" max="39" width="11.33203125" style="8" customWidth="1"/>
    <col min="40" max="40" width="11.33203125" customWidth="1"/>
    <col min="41" max="43" width="9.109375" customWidth="1"/>
    <col min="44" max="44" width="4.44140625" style="12" hidden="1" customWidth="1"/>
    <col min="45" max="48" width="4.33203125" style="12" hidden="1" customWidth="1"/>
    <col min="49" max="49" width="4.109375" style="12" hidden="1" customWidth="1"/>
    <col min="50" max="50" width="6.88671875" style="12" customWidth="1"/>
    <col min="51" max="51" width="6.109375" style="12" customWidth="1"/>
    <col min="52" max="52" width="7.33203125" style="12" customWidth="1"/>
    <col min="53" max="53" width="7.44140625" style="12" customWidth="1"/>
    <col min="54" max="54" width="7.5546875" style="12" customWidth="1"/>
    <col min="55" max="55" width="14.6640625" customWidth="1"/>
    <col min="56" max="56" width="8.5546875" customWidth="1"/>
    <col min="57" max="57" width="19.6640625" customWidth="1"/>
  </cols>
  <sheetData>
    <row r="1" spans="1:65">
      <c r="BC1" s="12"/>
    </row>
    <row r="2" spans="1:65" ht="15.75" customHeight="1">
      <c r="BD2" s="46"/>
      <c r="BE2" s="46"/>
    </row>
    <row r="3" spans="1:65" ht="15.6">
      <c r="BD3" s="46"/>
      <c r="BE3" s="46">
        <v>1</v>
      </c>
    </row>
    <row r="4" spans="1:65" ht="15.6" customHeight="1" thickBot="1">
      <c r="AR4"/>
      <c r="AS4"/>
      <c r="AT4"/>
      <c r="AU4"/>
      <c r="AV4"/>
      <c r="AW4"/>
      <c r="AX4"/>
      <c r="AY4"/>
      <c r="AZ4"/>
      <c r="BA4"/>
      <c r="BB4"/>
    </row>
    <row r="5" spans="1:65" ht="18" thickBot="1">
      <c r="A5" s="515" t="s">
        <v>0</v>
      </c>
      <c r="B5" s="517" t="s">
        <v>87</v>
      </c>
      <c r="C5" s="517" t="s">
        <v>2</v>
      </c>
      <c r="D5" s="517" t="s">
        <v>88</v>
      </c>
      <c r="E5" s="72" t="s">
        <v>252</v>
      </c>
      <c r="F5" s="72" t="s">
        <v>240</v>
      </c>
      <c r="G5" s="72" t="s">
        <v>249</v>
      </c>
      <c r="H5" s="72" t="s">
        <v>4</v>
      </c>
      <c r="I5" s="72" t="s">
        <v>240</v>
      </c>
      <c r="J5" s="72" t="s">
        <v>453</v>
      </c>
      <c r="K5" s="72" t="str">
        <f>IF(J5="Sn","Sl",IF(J5="Sl","Rb",IF(J5="Rb","Km",IF(J5="Km","Jm",IF(J5="Jm","Sb",IF(J5="Sb","Mg",IF(J5="Mg","Sn")))))))</f>
        <v>Sn</v>
      </c>
      <c r="L5" s="72" t="str">
        <f t="shared" ref="L5:AJ5" si="0">IF(K5="Sn","Sl",IF(K5="Sl","Rb",IF(K5="Rb","Km",IF(K5="Km","Jm",IF(K5="Jm","Sb",IF(K5="Sb","Mg",IF(K5="Mg","Sn")))))))</f>
        <v>Sl</v>
      </c>
      <c r="M5" s="72" t="str">
        <f t="shared" si="0"/>
        <v>Rb</v>
      </c>
      <c r="N5" s="72" t="str">
        <f t="shared" si="0"/>
        <v>Km</v>
      </c>
      <c r="O5" s="72" t="str">
        <f t="shared" si="0"/>
        <v>Jm</v>
      </c>
      <c r="P5" s="72" t="str">
        <f t="shared" si="0"/>
        <v>Sb</v>
      </c>
      <c r="Q5" s="72" t="str">
        <f t="shared" si="0"/>
        <v>Mg</v>
      </c>
      <c r="R5" s="72" t="str">
        <f t="shared" si="0"/>
        <v>Sn</v>
      </c>
      <c r="S5" s="72" t="str">
        <f t="shared" si="0"/>
        <v>Sl</v>
      </c>
      <c r="T5" s="72" t="str">
        <f t="shared" si="0"/>
        <v>Rb</v>
      </c>
      <c r="U5" s="72" t="str">
        <f t="shared" si="0"/>
        <v>Km</v>
      </c>
      <c r="V5" s="72" t="str">
        <f t="shared" si="0"/>
        <v>Jm</v>
      </c>
      <c r="W5" s="72" t="str">
        <f t="shared" si="0"/>
        <v>Sb</v>
      </c>
      <c r="X5" s="72" t="str">
        <f t="shared" si="0"/>
        <v>Mg</v>
      </c>
      <c r="Y5" s="72" t="str">
        <f t="shared" si="0"/>
        <v>Sn</v>
      </c>
      <c r="Z5" s="72" t="str">
        <f t="shared" si="0"/>
        <v>Sl</v>
      </c>
      <c r="AA5" s="72" t="str">
        <f t="shared" si="0"/>
        <v>Rb</v>
      </c>
      <c r="AB5" s="72" t="str">
        <f t="shared" si="0"/>
        <v>Km</v>
      </c>
      <c r="AC5" s="72" t="str">
        <f t="shared" si="0"/>
        <v>Jm</v>
      </c>
      <c r="AD5" s="72" t="str">
        <f t="shared" si="0"/>
        <v>Sb</v>
      </c>
      <c r="AE5" s="72" t="str">
        <f t="shared" si="0"/>
        <v>Mg</v>
      </c>
      <c r="AF5" s="72" t="str">
        <f t="shared" si="0"/>
        <v>Sn</v>
      </c>
      <c r="AG5" s="72" t="str">
        <f t="shared" si="0"/>
        <v>Sl</v>
      </c>
      <c r="AH5" s="72" t="str">
        <f t="shared" si="0"/>
        <v>Rb</v>
      </c>
      <c r="AI5" s="72" t="str">
        <f t="shared" si="0"/>
        <v>Km</v>
      </c>
      <c r="AJ5" s="72" t="str">
        <f t="shared" si="0"/>
        <v>Jm</v>
      </c>
      <c r="AK5" s="72" t="str">
        <f t="shared" ref="AK5" si="1">IF(AJ5="Sn","Sl",IF(AJ5="Sl","Rb",IF(AJ5="Rb","Km",IF(AJ5="Km","Jm",IF(AJ5="Jm","Sb",IF(AJ5="Sb","Mg",IF(AJ5="Mg","Sn")))))))</f>
        <v>Sb</v>
      </c>
      <c r="AL5" s="72" t="str">
        <f t="shared" ref="AL5" si="2">IF(AK5="Sn","Sl",IF(AK5="Sl","Rb",IF(AK5="Rb","Km",IF(AK5="Km","Jm",IF(AK5="Jm","Sb",IF(AK5="Sb","Mg",IF(AK5="Mg","Sn")))))))</f>
        <v>Mg</v>
      </c>
      <c r="AM5" s="72" t="str">
        <f t="shared" ref="AM5" si="3">IF(AL5="Sn","Sl",IF(AL5="Sl","Rb",IF(AL5="Rb","Km",IF(AL5="Km","Jm",IF(AL5="Jm","Sb",IF(AL5="Sb","Mg",IF(AL5="Mg","Sn")))))))</f>
        <v>Sn</v>
      </c>
      <c r="AN5" s="521">
        <v>9</v>
      </c>
      <c r="AO5" s="522"/>
      <c r="AP5" s="187"/>
      <c r="AQ5" s="510" t="s">
        <v>84</v>
      </c>
      <c r="AR5" s="512" t="s">
        <v>89</v>
      </c>
      <c r="AS5" s="513"/>
      <c r="AT5" s="513"/>
      <c r="AU5" s="513"/>
      <c r="AV5" s="513"/>
      <c r="AW5" s="513"/>
      <c r="AX5" s="513"/>
      <c r="AY5" s="513"/>
      <c r="AZ5" s="513"/>
      <c r="BA5" s="513"/>
      <c r="BB5" s="514"/>
      <c r="BC5" s="15"/>
      <c r="BD5" s="27"/>
      <c r="BE5" s="27"/>
    </row>
    <row r="6" spans="1:65" ht="32.4" thickBot="1">
      <c r="A6" s="516"/>
      <c r="B6" s="518"/>
      <c r="C6" s="519"/>
      <c r="D6" s="520"/>
      <c r="E6" s="280">
        <v>26</v>
      </c>
      <c r="F6" s="280">
        <v>27</v>
      </c>
      <c r="G6" s="280">
        <v>28</v>
      </c>
      <c r="H6" s="280">
        <v>29</v>
      </c>
      <c r="I6" s="280">
        <v>30</v>
      </c>
      <c r="J6" s="281">
        <v>1</v>
      </c>
      <c r="K6" s="280">
        <v>2</v>
      </c>
      <c r="L6" s="281">
        <v>3</v>
      </c>
      <c r="M6" s="280">
        <v>4</v>
      </c>
      <c r="N6" s="281">
        <v>5</v>
      </c>
      <c r="O6" s="280">
        <v>6</v>
      </c>
      <c r="P6" s="281">
        <v>7</v>
      </c>
      <c r="Q6" s="280">
        <v>8</v>
      </c>
      <c r="R6" s="281">
        <v>9</v>
      </c>
      <c r="S6" s="280">
        <v>10</v>
      </c>
      <c r="T6" s="281">
        <v>11</v>
      </c>
      <c r="U6" s="280">
        <v>12</v>
      </c>
      <c r="V6" s="281">
        <v>13</v>
      </c>
      <c r="W6" s="280">
        <v>14</v>
      </c>
      <c r="X6" s="281">
        <v>15</v>
      </c>
      <c r="Y6" s="280">
        <v>16</v>
      </c>
      <c r="Z6" s="281">
        <v>17</v>
      </c>
      <c r="AA6" s="280">
        <v>18</v>
      </c>
      <c r="AB6" s="281">
        <v>19</v>
      </c>
      <c r="AC6" s="280">
        <v>20</v>
      </c>
      <c r="AD6" s="281">
        <v>21</v>
      </c>
      <c r="AE6" s="280">
        <v>22</v>
      </c>
      <c r="AF6" s="281">
        <v>23</v>
      </c>
      <c r="AG6" s="280">
        <v>24</v>
      </c>
      <c r="AH6" s="281">
        <v>25</v>
      </c>
      <c r="AI6" s="280">
        <v>26</v>
      </c>
      <c r="AJ6" s="281">
        <v>27</v>
      </c>
      <c r="AK6" s="281">
        <v>28</v>
      </c>
      <c r="AL6" s="281">
        <v>29</v>
      </c>
      <c r="AM6" s="281">
        <v>30</v>
      </c>
      <c r="AN6" s="39" t="s">
        <v>56</v>
      </c>
      <c r="AO6" s="40" t="s">
        <v>90</v>
      </c>
      <c r="AP6" s="188" t="s">
        <v>241</v>
      </c>
      <c r="AQ6" s="511"/>
      <c r="AR6" s="41">
        <v>1</v>
      </c>
      <c r="AS6" s="42" t="s">
        <v>17</v>
      </c>
      <c r="AT6" s="42" t="s">
        <v>21</v>
      </c>
      <c r="AU6" s="42" t="s">
        <v>24</v>
      </c>
      <c r="AV6" s="42" t="s">
        <v>27</v>
      </c>
      <c r="AW6" s="42" t="s">
        <v>30</v>
      </c>
      <c r="AX6" s="42" t="s">
        <v>32</v>
      </c>
      <c r="AY6" s="42">
        <v>2</v>
      </c>
      <c r="AZ6" s="42" t="s">
        <v>37</v>
      </c>
      <c r="BA6" s="42" t="s">
        <v>40</v>
      </c>
      <c r="BB6" s="43">
        <v>3</v>
      </c>
      <c r="BC6" s="15"/>
      <c r="BD6" s="27" t="s">
        <v>91</v>
      </c>
      <c r="BE6" s="27" t="s">
        <v>92</v>
      </c>
      <c r="BF6" s="133" t="s">
        <v>239</v>
      </c>
    </row>
    <row r="7" spans="1:65" ht="37.799999999999997" thickTop="1" thickBot="1">
      <c r="A7" s="10">
        <v>1</v>
      </c>
      <c r="B7" s="221" t="s">
        <v>120</v>
      </c>
      <c r="C7" s="348" t="s">
        <v>393</v>
      </c>
      <c r="D7" s="349">
        <v>195948</v>
      </c>
      <c r="E7" s="404">
        <v>2</v>
      </c>
      <c r="F7" s="405">
        <v>3</v>
      </c>
      <c r="G7" s="310" t="s">
        <v>56</v>
      </c>
      <c r="H7" s="310" t="s">
        <v>56</v>
      </c>
      <c r="I7" s="405">
        <v>2</v>
      </c>
      <c r="J7" s="310" t="s">
        <v>56</v>
      </c>
      <c r="K7" s="310" t="s">
        <v>56</v>
      </c>
      <c r="L7" s="404">
        <v>1</v>
      </c>
      <c r="M7" s="404">
        <v>1</v>
      </c>
      <c r="N7" s="404">
        <v>3</v>
      </c>
      <c r="O7" s="405">
        <v>3</v>
      </c>
      <c r="P7" s="310" t="s">
        <v>56</v>
      </c>
      <c r="Q7" s="310" t="s">
        <v>56</v>
      </c>
      <c r="R7" s="436">
        <v>1</v>
      </c>
      <c r="S7" s="404">
        <v>2</v>
      </c>
      <c r="T7" s="405">
        <v>3</v>
      </c>
      <c r="U7" s="310" t="s">
        <v>56</v>
      </c>
      <c r="V7" s="310" t="s">
        <v>56</v>
      </c>
      <c r="W7" s="404">
        <v>1</v>
      </c>
      <c r="X7" s="405">
        <v>3</v>
      </c>
      <c r="Y7" s="310" t="s">
        <v>56</v>
      </c>
      <c r="Z7" s="436" t="s">
        <v>24</v>
      </c>
      <c r="AA7" s="404">
        <v>2</v>
      </c>
      <c r="AB7" s="310" t="s">
        <v>56</v>
      </c>
      <c r="AC7" s="403">
        <v>3</v>
      </c>
      <c r="AD7" s="310" t="s">
        <v>56</v>
      </c>
      <c r="AE7" s="404">
        <v>1</v>
      </c>
      <c r="AF7" s="404">
        <v>1</v>
      </c>
      <c r="AG7" s="405">
        <v>2</v>
      </c>
      <c r="AH7" s="404">
        <v>3</v>
      </c>
      <c r="AI7" s="310" t="s">
        <v>56</v>
      </c>
      <c r="AJ7" s="310" t="s">
        <v>56</v>
      </c>
      <c r="AK7" s="404">
        <v>1</v>
      </c>
      <c r="AL7" s="405">
        <v>1</v>
      </c>
      <c r="AM7" s="404">
        <v>2</v>
      </c>
      <c r="AN7" s="137">
        <f t="shared" ref="AN7:AN24" si="4">COUNTIF(J7:AM7,"L")</f>
        <v>11</v>
      </c>
      <c r="AO7" s="153">
        <v>11</v>
      </c>
      <c r="AP7" s="153">
        <f>SUM(AQ7,AN7)</f>
        <v>11</v>
      </c>
      <c r="AQ7" s="183">
        <f t="shared" ref="AQ7:AQ24" si="5">COUNTIF(J7:AM7,"CT")</f>
        <v>0</v>
      </c>
      <c r="AR7" s="91"/>
      <c r="AS7" s="91"/>
      <c r="AT7" s="91"/>
      <c r="AU7" s="91"/>
      <c r="AV7" s="91"/>
      <c r="AW7" s="91"/>
      <c r="AX7" s="153">
        <f t="shared" ref="AX7:AX24" si="6">COUNTIF(J7:AM7,"1F")</f>
        <v>0</v>
      </c>
      <c r="AY7" s="153">
        <f t="shared" ref="AY7:AY24" si="7">COUNTIF(J7:AM7,"2")</f>
        <v>4</v>
      </c>
      <c r="AZ7" s="153">
        <f t="shared" ref="AZ7:AZ24" si="8">COUNTIF(J7:AM7,"2A")</f>
        <v>0</v>
      </c>
      <c r="BA7" s="153">
        <f t="shared" ref="BA7:BA24" si="9">COUNTIF(J7:AM7,"2B")</f>
        <v>0</v>
      </c>
      <c r="BB7" s="153">
        <f t="shared" ref="BB7:BB24" si="10">COUNTIF(J7:AM7,"3")</f>
        <v>6</v>
      </c>
      <c r="BC7" s="160">
        <f>SUM(AX7:BB7)</f>
        <v>10</v>
      </c>
      <c r="BD7" s="24">
        <v>1</v>
      </c>
      <c r="BE7" s="27" t="s">
        <v>93</v>
      </c>
      <c r="BF7" s="134">
        <f>COUNTIF(O7:AM7,"L")</f>
        <v>9</v>
      </c>
    </row>
    <row r="8" spans="1:65" ht="37.799999999999997" thickTop="1" thickBot="1">
      <c r="A8" s="10">
        <v>2</v>
      </c>
      <c r="B8" s="221" t="s">
        <v>188</v>
      </c>
      <c r="C8" s="348" t="s">
        <v>393</v>
      </c>
      <c r="D8" s="349">
        <v>197270</v>
      </c>
      <c r="E8" s="405">
        <v>3</v>
      </c>
      <c r="F8" s="310" t="s">
        <v>56</v>
      </c>
      <c r="G8" s="310" t="s">
        <v>56</v>
      </c>
      <c r="H8" s="404">
        <v>1</v>
      </c>
      <c r="I8" s="404">
        <v>2</v>
      </c>
      <c r="J8" s="310" t="s">
        <v>56</v>
      </c>
      <c r="K8" s="405">
        <v>1</v>
      </c>
      <c r="L8" s="404">
        <v>2</v>
      </c>
      <c r="M8" s="405">
        <v>3</v>
      </c>
      <c r="N8" s="310" t="s">
        <v>56</v>
      </c>
      <c r="O8" s="312" t="s">
        <v>84</v>
      </c>
      <c r="P8" s="405">
        <v>1</v>
      </c>
      <c r="Q8" s="405">
        <v>1</v>
      </c>
      <c r="R8" s="404">
        <v>3</v>
      </c>
      <c r="S8" s="310" t="s">
        <v>56</v>
      </c>
      <c r="T8" s="310" t="s">
        <v>56</v>
      </c>
      <c r="U8" s="404">
        <v>1</v>
      </c>
      <c r="V8" s="437">
        <v>2</v>
      </c>
      <c r="W8" s="405">
        <v>3</v>
      </c>
      <c r="X8" s="310" t="s">
        <v>56</v>
      </c>
      <c r="Y8" s="310" t="s">
        <v>56</v>
      </c>
      <c r="Z8" s="405">
        <v>1</v>
      </c>
      <c r="AA8" s="404">
        <v>3</v>
      </c>
      <c r="AB8" s="310" t="s">
        <v>56</v>
      </c>
      <c r="AC8" s="436" t="s">
        <v>24</v>
      </c>
      <c r="AD8" s="405">
        <v>2</v>
      </c>
      <c r="AE8" s="310" t="s">
        <v>56</v>
      </c>
      <c r="AF8" s="310" t="s">
        <v>56</v>
      </c>
      <c r="AG8" s="405">
        <v>1</v>
      </c>
      <c r="AH8" s="404">
        <v>2</v>
      </c>
      <c r="AI8" s="404">
        <v>3</v>
      </c>
      <c r="AJ8" s="310" t="s">
        <v>56</v>
      </c>
      <c r="AK8" s="310" t="s">
        <v>56</v>
      </c>
      <c r="AL8" s="404">
        <v>1</v>
      </c>
      <c r="AM8" s="405">
        <v>2</v>
      </c>
      <c r="AN8" s="137">
        <f t="shared" si="4"/>
        <v>11</v>
      </c>
      <c r="AO8" s="153">
        <v>11</v>
      </c>
      <c r="AP8" s="153">
        <f t="shared" ref="AP8:AP24" si="11">SUM(AQ8,AN8)</f>
        <v>12</v>
      </c>
      <c r="AQ8" s="183">
        <f t="shared" si="5"/>
        <v>1</v>
      </c>
      <c r="AR8" s="91"/>
      <c r="AS8" s="91"/>
      <c r="AT8" s="91"/>
      <c r="AU8" s="91"/>
      <c r="AV8" s="91"/>
      <c r="AW8" s="91"/>
      <c r="AX8" s="153">
        <f t="shared" si="6"/>
        <v>0</v>
      </c>
      <c r="AY8" s="153">
        <f t="shared" si="7"/>
        <v>5</v>
      </c>
      <c r="AZ8" s="153">
        <f t="shared" si="8"/>
        <v>0</v>
      </c>
      <c r="BA8" s="153">
        <f t="shared" si="9"/>
        <v>0</v>
      </c>
      <c r="BB8" s="153">
        <f t="shared" si="10"/>
        <v>5</v>
      </c>
      <c r="BC8" s="160">
        <f t="shared" ref="BC8:BC24" si="12">SUM(AX8:BB8)</f>
        <v>10</v>
      </c>
      <c r="BD8" s="24"/>
      <c r="BE8" s="27"/>
      <c r="BF8" s="134"/>
    </row>
    <row r="9" spans="1:65" ht="37.799999999999997" thickTop="1" thickBot="1">
      <c r="A9" s="10">
        <v>3</v>
      </c>
      <c r="B9" s="387" t="s">
        <v>270</v>
      </c>
      <c r="C9" s="348" t="s">
        <v>393</v>
      </c>
      <c r="D9" s="237">
        <v>203721</v>
      </c>
      <c r="E9" s="405">
        <v>1</v>
      </c>
      <c r="F9" s="404">
        <v>2</v>
      </c>
      <c r="G9" s="404">
        <v>2</v>
      </c>
      <c r="H9" s="310" t="s">
        <v>56</v>
      </c>
      <c r="I9" s="404">
        <v>1</v>
      </c>
      <c r="J9" s="405">
        <v>1</v>
      </c>
      <c r="K9" s="404">
        <v>2</v>
      </c>
      <c r="L9" s="405">
        <v>3</v>
      </c>
      <c r="M9" s="310" t="s">
        <v>56</v>
      </c>
      <c r="N9" s="310" t="s">
        <v>56</v>
      </c>
      <c r="O9" s="404">
        <v>2</v>
      </c>
      <c r="P9" s="404">
        <v>2</v>
      </c>
      <c r="Q9" s="342" t="s">
        <v>56</v>
      </c>
      <c r="R9" s="342" t="s">
        <v>56</v>
      </c>
      <c r="S9" s="404">
        <v>1</v>
      </c>
      <c r="T9" s="404">
        <v>3</v>
      </c>
      <c r="U9" s="405">
        <v>3</v>
      </c>
      <c r="V9" s="310" t="s">
        <v>56</v>
      </c>
      <c r="W9" s="310" t="s">
        <v>56</v>
      </c>
      <c r="X9" s="405">
        <v>1</v>
      </c>
      <c r="Y9" s="405">
        <v>2</v>
      </c>
      <c r="Z9" s="404">
        <v>2</v>
      </c>
      <c r="AA9" s="310" t="s">
        <v>56</v>
      </c>
      <c r="AB9" s="405">
        <v>1</v>
      </c>
      <c r="AC9" s="405">
        <v>1</v>
      </c>
      <c r="AD9" s="404">
        <v>3</v>
      </c>
      <c r="AE9" s="405">
        <v>3</v>
      </c>
      <c r="AF9" s="310" t="s">
        <v>56</v>
      </c>
      <c r="AG9" s="310" t="s">
        <v>56</v>
      </c>
      <c r="AH9" s="404">
        <v>1</v>
      </c>
      <c r="AI9" s="405">
        <v>3</v>
      </c>
      <c r="AJ9" s="403">
        <v>3</v>
      </c>
      <c r="AK9" s="310" t="s">
        <v>56</v>
      </c>
      <c r="AL9" s="310" t="s">
        <v>56</v>
      </c>
      <c r="AM9" s="405">
        <v>1</v>
      </c>
      <c r="AN9" s="137">
        <f>COUNTIF(J9:AM9,"L")</f>
        <v>11</v>
      </c>
      <c r="AO9" s="153">
        <v>11</v>
      </c>
      <c r="AP9" s="153">
        <f t="shared" si="11"/>
        <v>11</v>
      </c>
      <c r="AQ9" s="183">
        <f>COUNTIF(J9:AM9,"CT")</f>
        <v>0</v>
      </c>
      <c r="AR9" s="91"/>
      <c r="AS9" s="91"/>
      <c r="AT9" s="91"/>
      <c r="AU9" s="91"/>
      <c r="AV9" s="91"/>
      <c r="AW9" s="91"/>
      <c r="AX9" s="153">
        <f>COUNTIF(J9:AM9,"1F")</f>
        <v>0</v>
      </c>
      <c r="AY9" s="153">
        <f>COUNTIF(J9:AM9,"2")</f>
        <v>5</v>
      </c>
      <c r="AZ9" s="153">
        <f>COUNTIF(J9:AM9,"2A")</f>
        <v>0</v>
      </c>
      <c r="BA9" s="153">
        <f>COUNTIF(J9:AM9,"2B")</f>
        <v>0</v>
      </c>
      <c r="BB9" s="153">
        <f>COUNTIF(J9:AM9,"3")</f>
        <v>7</v>
      </c>
      <c r="BC9" s="160">
        <f t="shared" si="12"/>
        <v>12</v>
      </c>
      <c r="BD9" s="24" t="s">
        <v>21</v>
      </c>
      <c r="BE9" s="27" t="s">
        <v>94</v>
      </c>
      <c r="BF9" s="134">
        <f>COUNTIF(O9:AM9,"L")</f>
        <v>9</v>
      </c>
    </row>
    <row r="10" spans="1:65" ht="37.799999999999997" thickTop="1" thickBot="1">
      <c r="A10" s="10">
        <v>4</v>
      </c>
      <c r="B10" s="387" t="s">
        <v>122</v>
      </c>
      <c r="C10" s="348" t="s">
        <v>393</v>
      </c>
      <c r="D10" s="237">
        <v>195442</v>
      </c>
      <c r="E10" s="404">
        <v>1</v>
      </c>
      <c r="F10" s="310" t="s">
        <v>56</v>
      </c>
      <c r="G10" s="405">
        <v>3</v>
      </c>
      <c r="H10" s="310" t="s">
        <v>56</v>
      </c>
      <c r="I10" s="310" t="s">
        <v>56</v>
      </c>
      <c r="J10" s="405">
        <v>1</v>
      </c>
      <c r="K10" s="404">
        <v>2</v>
      </c>
      <c r="L10" s="405">
        <v>2</v>
      </c>
      <c r="M10" s="310" t="s">
        <v>56</v>
      </c>
      <c r="N10" s="405">
        <v>3</v>
      </c>
      <c r="O10" s="310" t="s">
        <v>56</v>
      </c>
      <c r="P10" s="310" t="s">
        <v>56</v>
      </c>
      <c r="Q10" s="404">
        <v>1</v>
      </c>
      <c r="R10" s="404">
        <v>2</v>
      </c>
      <c r="S10" s="404">
        <v>3</v>
      </c>
      <c r="T10" s="310" t="s">
        <v>56</v>
      </c>
      <c r="U10" s="310" t="s">
        <v>56</v>
      </c>
      <c r="V10" s="404">
        <v>1</v>
      </c>
      <c r="W10" s="404">
        <v>3</v>
      </c>
      <c r="X10" s="310" t="s">
        <v>56</v>
      </c>
      <c r="Y10" s="436" t="s">
        <v>24</v>
      </c>
      <c r="Z10" s="404">
        <v>2</v>
      </c>
      <c r="AA10" s="405">
        <v>3</v>
      </c>
      <c r="AB10" s="310" t="s">
        <v>56</v>
      </c>
      <c r="AC10" s="310" t="s">
        <v>56</v>
      </c>
      <c r="AD10" s="404">
        <v>1</v>
      </c>
      <c r="AE10" s="404">
        <v>2</v>
      </c>
      <c r="AF10" s="310" t="s">
        <v>56</v>
      </c>
      <c r="AG10" s="404">
        <v>1</v>
      </c>
      <c r="AH10" s="405">
        <v>3</v>
      </c>
      <c r="AI10" s="310" t="s">
        <v>56</v>
      </c>
      <c r="AJ10" s="436" t="s">
        <v>24</v>
      </c>
      <c r="AK10" s="403">
        <v>3</v>
      </c>
      <c r="AL10" s="310" t="s">
        <v>56</v>
      </c>
      <c r="AM10" s="405">
        <v>1</v>
      </c>
      <c r="AN10" s="137">
        <f t="shared" si="4"/>
        <v>11</v>
      </c>
      <c r="AO10" s="153">
        <v>11</v>
      </c>
      <c r="AP10" s="153">
        <f t="shared" si="11"/>
        <v>11</v>
      </c>
      <c r="AQ10" s="183">
        <f t="shared" si="5"/>
        <v>0</v>
      </c>
      <c r="AR10" s="91"/>
      <c r="AS10" s="91"/>
      <c r="AT10" s="91"/>
      <c r="AU10" s="91"/>
      <c r="AV10" s="91"/>
      <c r="AW10" s="91"/>
      <c r="AX10" s="153">
        <f t="shared" si="6"/>
        <v>0</v>
      </c>
      <c r="AY10" s="153">
        <f t="shared" si="7"/>
        <v>5</v>
      </c>
      <c r="AZ10" s="153">
        <f t="shared" si="8"/>
        <v>0</v>
      </c>
      <c r="BA10" s="153">
        <f t="shared" si="9"/>
        <v>0</v>
      </c>
      <c r="BB10" s="153">
        <f t="shared" si="10"/>
        <v>6</v>
      </c>
      <c r="BC10" s="160">
        <f t="shared" si="12"/>
        <v>11</v>
      </c>
      <c r="BD10" s="24" t="s">
        <v>24</v>
      </c>
      <c r="BE10" s="27" t="s">
        <v>95</v>
      </c>
      <c r="BF10" s="134">
        <f>COUNTIF(O10:AM10,"L")</f>
        <v>10</v>
      </c>
    </row>
    <row r="11" spans="1:65" ht="37.799999999999997" thickTop="1" thickBot="1">
      <c r="A11" s="10">
        <v>7</v>
      </c>
      <c r="B11" s="221" t="s">
        <v>130</v>
      </c>
      <c r="C11" s="348" t="s">
        <v>393</v>
      </c>
      <c r="D11" s="237">
        <v>186044</v>
      </c>
      <c r="E11" s="405">
        <v>2</v>
      </c>
      <c r="F11" s="310" t="s">
        <v>56</v>
      </c>
      <c r="G11" s="312" t="s">
        <v>84</v>
      </c>
      <c r="H11" s="404">
        <v>2</v>
      </c>
      <c r="I11" s="310" t="s">
        <v>56</v>
      </c>
      <c r="J11" s="404">
        <v>1</v>
      </c>
      <c r="K11" s="405">
        <v>2</v>
      </c>
      <c r="L11" s="310" t="s">
        <v>56</v>
      </c>
      <c r="M11" s="310" t="s">
        <v>56</v>
      </c>
      <c r="N11" s="404">
        <v>1</v>
      </c>
      <c r="O11" s="404">
        <v>2</v>
      </c>
      <c r="P11" s="404">
        <v>2</v>
      </c>
      <c r="Q11" s="310" t="s">
        <v>56</v>
      </c>
      <c r="R11" s="310" t="s">
        <v>56</v>
      </c>
      <c r="S11" s="404">
        <v>1</v>
      </c>
      <c r="T11" s="404">
        <v>2</v>
      </c>
      <c r="U11" s="310" t="s">
        <v>56</v>
      </c>
      <c r="V11" s="405">
        <v>1</v>
      </c>
      <c r="W11" s="405">
        <v>2</v>
      </c>
      <c r="X11" s="404">
        <v>2</v>
      </c>
      <c r="Y11" s="404">
        <v>2</v>
      </c>
      <c r="Z11" s="310" t="s">
        <v>56</v>
      </c>
      <c r="AA11" s="310" t="s">
        <v>56</v>
      </c>
      <c r="AB11" s="404">
        <v>1</v>
      </c>
      <c r="AC11" s="404">
        <v>1</v>
      </c>
      <c r="AD11" s="404">
        <v>2</v>
      </c>
      <c r="AE11" s="310" t="s">
        <v>56</v>
      </c>
      <c r="AF11" s="404">
        <v>1</v>
      </c>
      <c r="AG11" s="405">
        <v>1</v>
      </c>
      <c r="AH11" s="310" t="s">
        <v>56</v>
      </c>
      <c r="AI11" s="404">
        <v>2</v>
      </c>
      <c r="AJ11" s="405">
        <v>2</v>
      </c>
      <c r="AK11" s="310" t="s">
        <v>56</v>
      </c>
      <c r="AL11" s="310" t="s">
        <v>56</v>
      </c>
      <c r="AM11" s="312" t="s">
        <v>84</v>
      </c>
      <c r="AN11" s="137">
        <f t="shared" si="4"/>
        <v>11</v>
      </c>
      <c r="AO11" s="153">
        <v>11</v>
      </c>
      <c r="AP11" s="153">
        <f t="shared" si="11"/>
        <v>12</v>
      </c>
      <c r="AQ11" s="183">
        <f t="shared" si="5"/>
        <v>1</v>
      </c>
      <c r="AR11" s="91"/>
      <c r="AS11" s="91"/>
      <c r="AT11" s="91"/>
      <c r="AU11" s="91"/>
      <c r="AV11" s="91"/>
      <c r="AW11" s="91"/>
      <c r="AX11" s="153">
        <f t="shared" si="6"/>
        <v>0</v>
      </c>
      <c r="AY11" s="153">
        <f t="shared" si="7"/>
        <v>10</v>
      </c>
      <c r="AZ11" s="153">
        <f t="shared" si="8"/>
        <v>0</v>
      </c>
      <c r="BA11" s="153">
        <f t="shared" si="9"/>
        <v>0</v>
      </c>
      <c r="BB11" s="153">
        <f t="shared" si="10"/>
        <v>0</v>
      </c>
      <c r="BC11" s="160">
        <f t="shared" si="12"/>
        <v>10</v>
      </c>
      <c r="BD11" s="24"/>
      <c r="BE11" s="27"/>
      <c r="BF11" s="134"/>
    </row>
    <row r="12" spans="1:65" ht="37.799999999999997" thickTop="1" thickBot="1">
      <c r="A12" s="10">
        <v>8</v>
      </c>
      <c r="B12" s="221" t="s">
        <v>152</v>
      </c>
      <c r="C12" s="348" t="s">
        <v>393</v>
      </c>
      <c r="D12" s="237">
        <v>204379</v>
      </c>
      <c r="E12" s="310" t="s">
        <v>56</v>
      </c>
      <c r="F12" s="310" t="s">
        <v>56</v>
      </c>
      <c r="G12" s="403" t="s">
        <v>24</v>
      </c>
      <c r="H12" s="405">
        <v>2</v>
      </c>
      <c r="I12" s="310" t="s">
        <v>56</v>
      </c>
      <c r="J12" s="443" t="s">
        <v>451</v>
      </c>
      <c r="K12" s="443" t="s">
        <v>451</v>
      </c>
      <c r="L12" s="443" t="s">
        <v>451</v>
      </c>
      <c r="M12" s="443" t="s">
        <v>451</v>
      </c>
      <c r="N12" s="443" t="s">
        <v>451</v>
      </c>
      <c r="O12" s="443" t="s">
        <v>451</v>
      </c>
      <c r="P12" s="443" t="s">
        <v>451</v>
      </c>
      <c r="Q12" s="443" t="s">
        <v>451</v>
      </c>
      <c r="R12" s="443" t="s">
        <v>451</v>
      </c>
      <c r="S12" s="443" t="s">
        <v>451</v>
      </c>
      <c r="T12" s="443" t="s">
        <v>451</v>
      </c>
      <c r="U12" s="443" t="s">
        <v>451</v>
      </c>
      <c r="V12" s="443" t="s">
        <v>451</v>
      </c>
      <c r="W12" s="443" t="s">
        <v>451</v>
      </c>
      <c r="X12" s="443" t="s">
        <v>451</v>
      </c>
      <c r="Y12" s="443" t="s">
        <v>451</v>
      </c>
      <c r="Z12" s="443" t="s">
        <v>451</v>
      </c>
      <c r="AA12" s="443" t="s">
        <v>451</v>
      </c>
      <c r="AB12" s="443" t="s">
        <v>451</v>
      </c>
      <c r="AC12" s="443" t="s">
        <v>451</v>
      </c>
      <c r="AD12" s="443" t="s">
        <v>451</v>
      </c>
      <c r="AE12" s="443" t="s">
        <v>451</v>
      </c>
      <c r="AF12" s="443" t="s">
        <v>451</v>
      </c>
      <c r="AG12" s="443" t="s">
        <v>451</v>
      </c>
      <c r="AH12" s="443" t="s">
        <v>451</v>
      </c>
      <c r="AI12" s="443" t="s">
        <v>451</v>
      </c>
      <c r="AJ12" s="443" t="s">
        <v>451</v>
      </c>
      <c r="AK12" s="443" t="s">
        <v>451</v>
      </c>
      <c r="AL12" s="443" t="s">
        <v>451</v>
      </c>
      <c r="AM12" s="443" t="s">
        <v>451</v>
      </c>
      <c r="AN12" s="137">
        <f t="shared" si="4"/>
        <v>0</v>
      </c>
      <c r="AO12" s="153">
        <v>11</v>
      </c>
      <c r="AP12" s="153">
        <f t="shared" si="11"/>
        <v>0</v>
      </c>
      <c r="AQ12" s="183">
        <f t="shared" si="5"/>
        <v>0</v>
      </c>
      <c r="AR12" s="91"/>
      <c r="AS12" s="91"/>
      <c r="AT12" s="91"/>
      <c r="AU12" s="91"/>
      <c r="AV12" s="91"/>
      <c r="AW12" s="91"/>
      <c r="AX12" s="153">
        <f t="shared" si="6"/>
        <v>0</v>
      </c>
      <c r="AY12" s="153">
        <f t="shared" si="7"/>
        <v>0</v>
      </c>
      <c r="AZ12" s="153">
        <f t="shared" si="8"/>
        <v>0</v>
      </c>
      <c r="BA12" s="153">
        <f t="shared" si="9"/>
        <v>0</v>
      </c>
      <c r="BB12" s="153">
        <f t="shared" si="10"/>
        <v>0</v>
      </c>
      <c r="BC12" s="160">
        <f t="shared" si="12"/>
        <v>0</v>
      </c>
      <c r="BD12" s="24" t="s">
        <v>37</v>
      </c>
      <c r="BE12" s="27" t="s">
        <v>96</v>
      </c>
      <c r="BF12" s="134">
        <f>COUNTIF(O12:AM12,"L")</f>
        <v>0</v>
      </c>
      <c r="BG12" s="32"/>
      <c r="BH12" s="32"/>
      <c r="BI12" s="32"/>
      <c r="BJ12" s="32"/>
      <c r="BK12" s="32"/>
      <c r="BL12" s="32"/>
      <c r="BM12" s="32"/>
    </row>
    <row r="13" spans="1:65" ht="37.799999999999997" thickTop="1" thickBot="1">
      <c r="A13" s="10">
        <v>12</v>
      </c>
      <c r="B13" s="387" t="s">
        <v>176</v>
      </c>
      <c r="C13" s="237" t="s">
        <v>259</v>
      </c>
      <c r="D13" s="237">
        <v>204494</v>
      </c>
      <c r="E13" s="404">
        <v>2</v>
      </c>
      <c r="F13" s="310" t="s">
        <v>56</v>
      </c>
      <c r="G13" s="405">
        <v>1</v>
      </c>
      <c r="H13" s="286">
        <v>3</v>
      </c>
      <c r="I13" s="310" t="s">
        <v>56</v>
      </c>
      <c r="J13" s="404">
        <v>3</v>
      </c>
      <c r="K13" s="436">
        <v>3</v>
      </c>
      <c r="L13" s="310" t="s">
        <v>56</v>
      </c>
      <c r="M13" s="310" t="s">
        <v>56</v>
      </c>
      <c r="N13" s="405">
        <v>1</v>
      </c>
      <c r="O13" s="404">
        <v>1</v>
      </c>
      <c r="P13" s="342" t="s">
        <v>56</v>
      </c>
      <c r="Q13" s="342" t="s">
        <v>56</v>
      </c>
      <c r="R13" s="436">
        <v>1</v>
      </c>
      <c r="S13" s="405">
        <v>1</v>
      </c>
      <c r="T13" s="404">
        <v>2</v>
      </c>
      <c r="U13" s="310" t="s">
        <v>56</v>
      </c>
      <c r="V13" s="405">
        <v>1</v>
      </c>
      <c r="W13" s="404">
        <v>2</v>
      </c>
      <c r="X13" s="310" t="s">
        <v>56</v>
      </c>
      <c r="Y13" s="405">
        <v>1</v>
      </c>
      <c r="Z13" s="286">
        <v>3</v>
      </c>
      <c r="AA13" s="310" t="s">
        <v>56</v>
      </c>
      <c r="AB13" s="310" t="s">
        <v>56</v>
      </c>
      <c r="AC13" s="405">
        <v>1</v>
      </c>
      <c r="AD13" s="405">
        <v>2</v>
      </c>
      <c r="AE13" s="310" t="s">
        <v>56</v>
      </c>
      <c r="AF13" s="405">
        <v>1</v>
      </c>
      <c r="AG13" s="404">
        <v>2</v>
      </c>
      <c r="AH13" s="405">
        <v>2</v>
      </c>
      <c r="AI13" s="310" t="s">
        <v>56</v>
      </c>
      <c r="AJ13" s="310" t="s">
        <v>56</v>
      </c>
      <c r="AK13" s="405">
        <v>2</v>
      </c>
      <c r="AL13" s="404">
        <v>3</v>
      </c>
      <c r="AM13" s="286">
        <v>3</v>
      </c>
      <c r="AN13" s="137">
        <f t="shared" si="4"/>
        <v>11</v>
      </c>
      <c r="AO13" s="153">
        <v>11</v>
      </c>
      <c r="AP13" s="153">
        <f t="shared" si="11"/>
        <v>11</v>
      </c>
      <c r="AQ13" s="183">
        <f t="shared" si="5"/>
        <v>0</v>
      </c>
      <c r="AR13" s="91"/>
      <c r="AS13" s="91"/>
      <c r="AT13" s="91"/>
      <c r="AU13" s="91"/>
      <c r="AV13" s="91"/>
      <c r="AW13" s="91"/>
      <c r="AX13" s="153">
        <f t="shared" si="6"/>
        <v>0</v>
      </c>
      <c r="AY13" s="153">
        <f t="shared" si="7"/>
        <v>6</v>
      </c>
      <c r="AZ13" s="153">
        <f t="shared" si="8"/>
        <v>0</v>
      </c>
      <c r="BA13" s="153">
        <f t="shared" si="9"/>
        <v>0</v>
      </c>
      <c r="BB13" s="153">
        <f t="shared" si="10"/>
        <v>5</v>
      </c>
      <c r="BC13" s="160">
        <f t="shared" si="12"/>
        <v>11</v>
      </c>
      <c r="BD13" s="24" t="s">
        <v>56</v>
      </c>
      <c r="BE13" s="27" t="s">
        <v>97</v>
      </c>
      <c r="BF13" s="134">
        <f>COUNTIF(O13:AM13,"L")</f>
        <v>9</v>
      </c>
      <c r="BG13" s="32"/>
      <c r="BH13" s="32"/>
      <c r="BI13" s="32"/>
      <c r="BJ13" s="32"/>
      <c r="BK13" s="32"/>
      <c r="BL13" s="32"/>
      <c r="BM13" s="32"/>
    </row>
    <row r="14" spans="1:65" ht="37.799999999999997" thickTop="1" thickBot="1">
      <c r="A14" s="10">
        <v>13</v>
      </c>
      <c r="B14" s="409" t="s">
        <v>308</v>
      </c>
      <c r="C14" s="238" t="s">
        <v>393</v>
      </c>
      <c r="D14" s="238">
        <v>206207</v>
      </c>
      <c r="E14" s="310" t="s">
        <v>56</v>
      </c>
      <c r="F14" s="404">
        <v>3</v>
      </c>
      <c r="G14" s="310" t="s">
        <v>56</v>
      </c>
      <c r="H14" s="404">
        <v>1</v>
      </c>
      <c r="I14" s="310" t="s">
        <v>56</v>
      </c>
      <c r="J14" s="310" t="s">
        <v>56</v>
      </c>
      <c r="K14" s="404">
        <v>1</v>
      </c>
      <c r="L14" s="405">
        <v>2</v>
      </c>
      <c r="M14" s="404">
        <v>3</v>
      </c>
      <c r="N14" s="342" t="s">
        <v>56</v>
      </c>
      <c r="O14" s="342" t="s">
        <v>56</v>
      </c>
      <c r="P14" s="404">
        <v>1</v>
      </c>
      <c r="Q14" s="404">
        <v>2</v>
      </c>
      <c r="R14" s="405">
        <v>3</v>
      </c>
      <c r="S14" s="310" t="s">
        <v>56</v>
      </c>
      <c r="T14" s="310" t="s">
        <v>56</v>
      </c>
      <c r="U14" s="436">
        <v>1</v>
      </c>
      <c r="V14" s="404">
        <v>1</v>
      </c>
      <c r="W14" s="310" t="s">
        <v>56</v>
      </c>
      <c r="X14" s="404">
        <v>1</v>
      </c>
      <c r="Y14" s="404">
        <v>2</v>
      </c>
      <c r="Z14" s="405">
        <v>2</v>
      </c>
      <c r="AA14" s="310" t="s">
        <v>56</v>
      </c>
      <c r="AB14" s="404">
        <v>1</v>
      </c>
      <c r="AC14" s="404">
        <v>2</v>
      </c>
      <c r="AD14" s="405">
        <v>3</v>
      </c>
      <c r="AE14" s="404">
        <v>3</v>
      </c>
      <c r="AF14" s="310" t="s">
        <v>56</v>
      </c>
      <c r="AG14" s="310" t="s">
        <v>56</v>
      </c>
      <c r="AH14" s="404">
        <v>1</v>
      </c>
      <c r="AI14" s="405">
        <v>2</v>
      </c>
      <c r="AJ14" s="404">
        <v>3</v>
      </c>
      <c r="AK14" s="404">
        <v>3</v>
      </c>
      <c r="AL14" s="310" t="s">
        <v>56</v>
      </c>
      <c r="AM14" s="310" t="s">
        <v>56</v>
      </c>
      <c r="AN14" s="137">
        <f t="shared" si="4"/>
        <v>11</v>
      </c>
      <c r="AO14" s="153">
        <v>11</v>
      </c>
      <c r="AP14" s="153">
        <f t="shared" si="11"/>
        <v>11</v>
      </c>
      <c r="AQ14" s="183">
        <f t="shared" si="5"/>
        <v>0</v>
      </c>
      <c r="AR14" s="91"/>
      <c r="AS14" s="91"/>
      <c r="AT14" s="91"/>
      <c r="AU14" s="91"/>
      <c r="AV14" s="91"/>
      <c r="AW14" s="91"/>
      <c r="AX14" s="153">
        <f t="shared" si="6"/>
        <v>0</v>
      </c>
      <c r="AY14" s="153">
        <f t="shared" si="7"/>
        <v>6</v>
      </c>
      <c r="AZ14" s="153">
        <f t="shared" si="8"/>
        <v>0</v>
      </c>
      <c r="BA14" s="153">
        <f t="shared" si="9"/>
        <v>0</v>
      </c>
      <c r="BB14" s="153">
        <f t="shared" si="10"/>
        <v>6</v>
      </c>
      <c r="BC14" s="160">
        <f t="shared" si="12"/>
        <v>12</v>
      </c>
      <c r="BF14" s="134"/>
      <c r="BG14" s="32"/>
      <c r="BH14" s="32"/>
      <c r="BI14" s="32"/>
      <c r="BJ14" s="32"/>
      <c r="BK14" s="32"/>
      <c r="BL14" s="32"/>
      <c r="BM14" s="32"/>
    </row>
    <row r="15" spans="1:65" ht="37.799999999999997" thickTop="1" thickBot="1">
      <c r="A15" s="10">
        <v>14</v>
      </c>
      <c r="B15" s="409" t="s">
        <v>165</v>
      </c>
      <c r="C15" s="238" t="s">
        <v>393</v>
      </c>
      <c r="D15" s="238">
        <v>203538</v>
      </c>
      <c r="E15" s="404">
        <v>3</v>
      </c>
      <c r="F15" s="310" t="s">
        <v>56</v>
      </c>
      <c r="G15" s="404">
        <v>3</v>
      </c>
      <c r="H15" s="310" t="s">
        <v>56</v>
      </c>
      <c r="I15" s="405">
        <v>2</v>
      </c>
      <c r="J15" s="310" t="s">
        <v>56</v>
      </c>
      <c r="K15" s="404">
        <v>1</v>
      </c>
      <c r="L15" s="404">
        <v>3</v>
      </c>
      <c r="M15" s="310" t="s">
        <v>56</v>
      </c>
      <c r="N15" s="404">
        <v>1</v>
      </c>
      <c r="O15" s="404">
        <v>3</v>
      </c>
      <c r="P15" s="310" t="s">
        <v>56</v>
      </c>
      <c r="Q15" s="310" t="s">
        <v>56</v>
      </c>
      <c r="R15" s="404">
        <v>1</v>
      </c>
      <c r="S15" s="405">
        <v>3</v>
      </c>
      <c r="T15" s="310" t="s">
        <v>56</v>
      </c>
      <c r="U15" s="404">
        <v>3</v>
      </c>
      <c r="V15" s="310" t="s">
        <v>56</v>
      </c>
      <c r="W15" s="404">
        <v>1</v>
      </c>
      <c r="X15" s="404">
        <v>3</v>
      </c>
      <c r="Y15" s="310" t="s">
        <v>56</v>
      </c>
      <c r="Z15" s="310" t="s">
        <v>56</v>
      </c>
      <c r="AA15" s="404">
        <v>1</v>
      </c>
      <c r="AB15" s="404">
        <v>2</v>
      </c>
      <c r="AC15" s="404">
        <v>3</v>
      </c>
      <c r="AD15" s="310" t="s">
        <v>56</v>
      </c>
      <c r="AE15" s="404">
        <v>1</v>
      </c>
      <c r="AF15" s="405">
        <v>2</v>
      </c>
      <c r="AG15" s="404">
        <v>2</v>
      </c>
      <c r="AH15" s="310" t="s">
        <v>56</v>
      </c>
      <c r="AI15" s="404">
        <v>1</v>
      </c>
      <c r="AJ15" s="404">
        <v>2</v>
      </c>
      <c r="AK15" s="310" t="s">
        <v>56</v>
      </c>
      <c r="AL15" s="404">
        <v>1</v>
      </c>
      <c r="AM15" s="404">
        <v>1</v>
      </c>
      <c r="AN15" s="137">
        <f t="shared" si="4"/>
        <v>11</v>
      </c>
      <c r="AO15" s="153">
        <v>11</v>
      </c>
      <c r="AP15" s="153">
        <f t="shared" si="11"/>
        <v>11</v>
      </c>
      <c r="AQ15" s="183">
        <f t="shared" si="5"/>
        <v>0</v>
      </c>
      <c r="AR15" s="91"/>
      <c r="AS15" s="91"/>
      <c r="AT15" s="91"/>
      <c r="AU15" s="91"/>
      <c r="AV15" s="91"/>
      <c r="AW15" s="91"/>
      <c r="AX15" s="153">
        <f t="shared" si="6"/>
        <v>0</v>
      </c>
      <c r="AY15" s="153">
        <f t="shared" si="7"/>
        <v>4</v>
      </c>
      <c r="AZ15" s="153">
        <f t="shared" si="8"/>
        <v>0</v>
      </c>
      <c r="BA15" s="153">
        <f t="shared" si="9"/>
        <v>0</v>
      </c>
      <c r="BB15" s="153">
        <f t="shared" si="10"/>
        <v>6</v>
      </c>
      <c r="BC15" s="160">
        <f t="shared" si="12"/>
        <v>10</v>
      </c>
      <c r="BF15" s="134"/>
      <c r="BG15" s="32"/>
      <c r="BH15" s="32"/>
      <c r="BI15" s="32"/>
      <c r="BJ15" s="32"/>
      <c r="BK15" s="32"/>
      <c r="BL15" s="32"/>
      <c r="BM15" s="32"/>
    </row>
    <row r="16" spans="1:65" ht="37.799999999999997" thickTop="1" thickBot="1">
      <c r="A16" s="10"/>
      <c r="B16" s="410" t="s">
        <v>198</v>
      </c>
      <c r="C16" s="238" t="s">
        <v>393</v>
      </c>
      <c r="D16" s="350">
        <v>204325</v>
      </c>
      <c r="E16" s="404">
        <v>1</v>
      </c>
      <c r="F16" s="404">
        <v>2</v>
      </c>
      <c r="G16" s="404">
        <v>2</v>
      </c>
      <c r="H16" s="310" t="s">
        <v>56</v>
      </c>
      <c r="I16" s="310" t="s">
        <v>56</v>
      </c>
      <c r="J16" s="404">
        <v>1</v>
      </c>
      <c r="K16" s="405">
        <v>2</v>
      </c>
      <c r="L16" s="404">
        <v>2</v>
      </c>
      <c r="M16" s="404">
        <v>2</v>
      </c>
      <c r="N16" s="310" t="s">
        <v>56</v>
      </c>
      <c r="O16" s="404">
        <v>1</v>
      </c>
      <c r="P16" s="404">
        <v>1</v>
      </c>
      <c r="Q16" s="404">
        <v>2</v>
      </c>
      <c r="R16" s="310" t="s">
        <v>56</v>
      </c>
      <c r="S16" s="310" t="s">
        <v>56</v>
      </c>
      <c r="T16" s="404">
        <v>1</v>
      </c>
      <c r="U16" s="404">
        <v>2</v>
      </c>
      <c r="V16" s="404">
        <v>2</v>
      </c>
      <c r="W16" s="342" t="s">
        <v>56</v>
      </c>
      <c r="X16" s="312" t="s">
        <v>84</v>
      </c>
      <c r="Y16" s="310" t="s">
        <v>56</v>
      </c>
      <c r="Z16" s="404">
        <v>1</v>
      </c>
      <c r="AA16" s="404">
        <v>1</v>
      </c>
      <c r="AB16" s="310" t="s">
        <v>56</v>
      </c>
      <c r="AC16" s="404">
        <v>2</v>
      </c>
      <c r="AD16" s="310" t="s">
        <v>56</v>
      </c>
      <c r="AE16" s="310" t="s">
        <v>56</v>
      </c>
      <c r="AF16" s="404">
        <v>2</v>
      </c>
      <c r="AG16" s="405">
        <v>2</v>
      </c>
      <c r="AH16" s="310" t="s">
        <v>56</v>
      </c>
      <c r="AI16" s="404">
        <v>1</v>
      </c>
      <c r="AJ16" s="404">
        <v>2</v>
      </c>
      <c r="AK16" s="310" t="s">
        <v>56</v>
      </c>
      <c r="AL16" s="310" t="s">
        <v>56</v>
      </c>
      <c r="AM16" s="404">
        <v>1</v>
      </c>
      <c r="AN16" s="137">
        <f t="shared" si="4"/>
        <v>11</v>
      </c>
      <c r="AO16" s="153">
        <v>11</v>
      </c>
      <c r="AP16" s="153">
        <f t="shared" ref="AP16:AP18" si="13">SUM(AQ16,AN16)</f>
        <v>12</v>
      </c>
      <c r="AQ16" s="183">
        <f t="shared" si="5"/>
        <v>1</v>
      </c>
      <c r="AR16" s="91"/>
      <c r="AS16" s="91"/>
      <c r="AT16" s="91"/>
      <c r="AU16" s="91"/>
      <c r="AV16" s="91"/>
      <c r="AW16" s="91"/>
      <c r="AX16" s="153">
        <f t="shared" si="6"/>
        <v>0</v>
      </c>
      <c r="AY16" s="153">
        <f t="shared" si="7"/>
        <v>10</v>
      </c>
      <c r="AZ16" s="153">
        <f t="shared" si="8"/>
        <v>0</v>
      </c>
      <c r="BA16" s="153">
        <f t="shared" si="9"/>
        <v>0</v>
      </c>
      <c r="BB16" s="153">
        <f t="shared" si="10"/>
        <v>0</v>
      </c>
      <c r="BC16" s="160">
        <f t="shared" ref="BC16:BC18" si="14">SUM(AX16:BB16)</f>
        <v>10</v>
      </c>
      <c r="BD16" s="44"/>
      <c r="BE16" s="45"/>
      <c r="BF16" s="134"/>
      <c r="BG16" s="32"/>
      <c r="BH16" s="32"/>
      <c r="BI16" s="32"/>
      <c r="BJ16" s="32"/>
      <c r="BK16" s="32"/>
      <c r="BL16" s="32"/>
      <c r="BM16" s="32"/>
    </row>
    <row r="17" spans="1:58" ht="37.799999999999997" thickTop="1" thickBot="1">
      <c r="A17" s="10">
        <v>18</v>
      </c>
      <c r="B17" s="409" t="s">
        <v>207</v>
      </c>
      <c r="C17" s="351" t="s">
        <v>393</v>
      </c>
      <c r="D17" s="238">
        <v>204329</v>
      </c>
      <c r="E17" s="310" t="s">
        <v>56</v>
      </c>
      <c r="F17" s="404">
        <v>1</v>
      </c>
      <c r="G17" s="310" t="s">
        <v>56</v>
      </c>
      <c r="H17" s="310" t="s">
        <v>56</v>
      </c>
      <c r="I17" s="404">
        <v>1</v>
      </c>
      <c r="J17" s="404">
        <v>2</v>
      </c>
      <c r="K17" s="310" t="s">
        <v>56</v>
      </c>
      <c r="L17" s="404">
        <v>1</v>
      </c>
      <c r="M17" s="404">
        <v>2</v>
      </c>
      <c r="N17" s="310" t="s">
        <v>56</v>
      </c>
      <c r="O17" s="310" t="s">
        <v>56</v>
      </c>
      <c r="P17" s="405">
        <v>1</v>
      </c>
      <c r="Q17" s="404">
        <v>1</v>
      </c>
      <c r="R17" s="404">
        <v>2</v>
      </c>
      <c r="S17" s="310" t="s">
        <v>56</v>
      </c>
      <c r="T17" s="310" t="s">
        <v>56</v>
      </c>
      <c r="U17" s="404">
        <v>1</v>
      </c>
      <c r="V17" s="404">
        <v>2</v>
      </c>
      <c r="W17" s="404">
        <v>2</v>
      </c>
      <c r="X17" s="312" t="s">
        <v>84</v>
      </c>
      <c r="Y17" s="310" t="s">
        <v>56</v>
      </c>
      <c r="Z17" s="404">
        <v>1</v>
      </c>
      <c r="AA17" s="404">
        <v>2</v>
      </c>
      <c r="AB17" s="310" t="s">
        <v>56</v>
      </c>
      <c r="AC17" s="404">
        <v>1</v>
      </c>
      <c r="AD17" s="404">
        <v>2</v>
      </c>
      <c r="AE17" s="310" t="s">
        <v>56</v>
      </c>
      <c r="AF17" s="310" t="s">
        <v>56</v>
      </c>
      <c r="AG17" s="404">
        <v>1</v>
      </c>
      <c r="AH17" s="310" t="s">
        <v>56</v>
      </c>
      <c r="AI17" s="405">
        <v>1</v>
      </c>
      <c r="AJ17" s="404">
        <v>1</v>
      </c>
      <c r="AK17" s="310" t="s">
        <v>56</v>
      </c>
      <c r="AL17" s="404">
        <v>2</v>
      </c>
      <c r="AM17" s="404">
        <v>2</v>
      </c>
      <c r="AN17" s="137">
        <f t="shared" si="4"/>
        <v>11</v>
      </c>
      <c r="AO17" s="153">
        <v>11</v>
      </c>
      <c r="AP17" s="153">
        <f t="shared" si="13"/>
        <v>12</v>
      </c>
      <c r="AQ17" s="183">
        <f t="shared" si="5"/>
        <v>1</v>
      </c>
      <c r="AR17" s="91"/>
      <c r="AS17" s="91"/>
      <c r="AT17" s="91"/>
      <c r="AU17" s="91"/>
      <c r="AV17" s="91"/>
      <c r="AW17" s="91"/>
      <c r="AX17" s="153">
        <f t="shared" si="6"/>
        <v>0</v>
      </c>
      <c r="AY17" s="153">
        <f t="shared" si="7"/>
        <v>9</v>
      </c>
      <c r="AZ17" s="153">
        <f t="shared" si="8"/>
        <v>0</v>
      </c>
      <c r="BA17" s="153">
        <f t="shared" si="9"/>
        <v>0</v>
      </c>
      <c r="BB17" s="153">
        <f t="shared" si="10"/>
        <v>0</v>
      </c>
      <c r="BC17" s="160">
        <f t="shared" si="14"/>
        <v>9</v>
      </c>
      <c r="BF17" s="134">
        <f>COUNTIF(O17:AM17,"L")</f>
        <v>9</v>
      </c>
    </row>
    <row r="18" spans="1:58" ht="37.799999999999997" thickTop="1" thickBot="1">
      <c r="A18" s="10"/>
      <c r="B18" s="409" t="s">
        <v>182</v>
      </c>
      <c r="C18" s="351" t="s">
        <v>259</v>
      </c>
      <c r="D18" s="238">
        <v>204100</v>
      </c>
      <c r="E18" s="310" t="s">
        <v>56</v>
      </c>
      <c r="F18" s="404">
        <v>1</v>
      </c>
      <c r="G18" s="405">
        <v>2</v>
      </c>
      <c r="H18" s="404">
        <v>3</v>
      </c>
      <c r="I18" s="310" t="s">
        <v>56</v>
      </c>
      <c r="J18" s="404">
        <v>2</v>
      </c>
      <c r="K18" s="404">
        <v>3</v>
      </c>
      <c r="L18" s="310" t="s">
        <v>56</v>
      </c>
      <c r="M18" s="404">
        <v>1</v>
      </c>
      <c r="N18" s="310" t="s">
        <v>56</v>
      </c>
      <c r="O18" s="405">
        <v>1</v>
      </c>
      <c r="P18" s="404">
        <v>3</v>
      </c>
      <c r="Q18" s="310" t="s">
        <v>56</v>
      </c>
      <c r="R18" s="310" t="s">
        <v>56</v>
      </c>
      <c r="S18" s="404">
        <v>1</v>
      </c>
      <c r="T18" s="404">
        <v>1</v>
      </c>
      <c r="U18" s="404">
        <v>2</v>
      </c>
      <c r="V18" s="310" t="s">
        <v>56</v>
      </c>
      <c r="W18" s="310" t="s">
        <v>56</v>
      </c>
      <c r="X18" s="404">
        <v>1</v>
      </c>
      <c r="Y18" s="404">
        <v>1</v>
      </c>
      <c r="Z18" s="404">
        <v>3</v>
      </c>
      <c r="AA18" s="310" t="s">
        <v>56</v>
      </c>
      <c r="AB18" s="404">
        <v>3</v>
      </c>
      <c r="AC18" s="310" t="s">
        <v>56</v>
      </c>
      <c r="AD18" s="405">
        <v>1</v>
      </c>
      <c r="AE18" s="310" t="s">
        <v>56</v>
      </c>
      <c r="AF18" s="404">
        <v>2</v>
      </c>
      <c r="AG18" s="310" t="s">
        <v>56</v>
      </c>
      <c r="AH18" s="405">
        <v>1</v>
      </c>
      <c r="AI18" s="404">
        <v>2</v>
      </c>
      <c r="AJ18" s="310" t="s">
        <v>56</v>
      </c>
      <c r="AK18" s="404">
        <v>1</v>
      </c>
      <c r="AL18" s="404">
        <v>2</v>
      </c>
      <c r="AM18" s="404">
        <v>3</v>
      </c>
      <c r="AN18" s="137">
        <f t="shared" si="4"/>
        <v>11</v>
      </c>
      <c r="AO18" s="153">
        <v>11</v>
      </c>
      <c r="AP18" s="153">
        <f t="shared" si="13"/>
        <v>11</v>
      </c>
      <c r="AQ18" s="183">
        <f t="shared" si="5"/>
        <v>0</v>
      </c>
      <c r="AR18" s="91"/>
      <c r="AS18" s="91"/>
      <c r="AT18" s="91"/>
      <c r="AU18" s="91"/>
      <c r="AV18" s="91"/>
      <c r="AW18" s="91"/>
      <c r="AX18" s="153">
        <f t="shared" si="6"/>
        <v>0</v>
      </c>
      <c r="AY18" s="153">
        <f t="shared" si="7"/>
        <v>5</v>
      </c>
      <c r="AZ18" s="153">
        <f t="shared" si="8"/>
        <v>0</v>
      </c>
      <c r="BA18" s="153">
        <f t="shared" si="9"/>
        <v>0</v>
      </c>
      <c r="BB18" s="153">
        <f t="shared" si="10"/>
        <v>5</v>
      </c>
      <c r="BC18" s="160">
        <f t="shared" si="14"/>
        <v>10</v>
      </c>
      <c r="BF18" s="134"/>
    </row>
    <row r="19" spans="1:58" ht="37.799999999999997" thickTop="1" thickBot="1">
      <c r="A19" s="10">
        <v>19</v>
      </c>
      <c r="B19" s="411" t="s">
        <v>131</v>
      </c>
      <c r="C19" s="239" t="s">
        <v>259</v>
      </c>
      <c r="D19" s="239">
        <v>161742</v>
      </c>
      <c r="E19" s="405">
        <v>2</v>
      </c>
      <c r="F19" s="405">
        <v>2</v>
      </c>
      <c r="G19" s="310" t="s">
        <v>56</v>
      </c>
      <c r="H19" s="310" t="s">
        <v>56</v>
      </c>
      <c r="I19" s="405">
        <v>1</v>
      </c>
      <c r="J19" s="405">
        <v>3</v>
      </c>
      <c r="K19" s="286">
        <v>3</v>
      </c>
      <c r="L19" s="310" t="s">
        <v>56</v>
      </c>
      <c r="M19" s="310" t="s">
        <v>56</v>
      </c>
      <c r="N19" s="405">
        <v>1</v>
      </c>
      <c r="O19" s="405">
        <v>1</v>
      </c>
      <c r="P19" s="405">
        <v>2</v>
      </c>
      <c r="Q19" s="310" t="s">
        <v>56</v>
      </c>
      <c r="R19" s="405">
        <v>1</v>
      </c>
      <c r="S19" s="405">
        <v>2</v>
      </c>
      <c r="T19" s="405">
        <v>2</v>
      </c>
      <c r="U19" s="310" t="s">
        <v>56</v>
      </c>
      <c r="V19" s="310" t="s">
        <v>56</v>
      </c>
      <c r="W19" s="405">
        <v>1</v>
      </c>
      <c r="X19" s="405">
        <v>2</v>
      </c>
      <c r="Y19" s="286">
        <v>3</v>
      </c>
      <c r="Z19" s="310" t="s">
        <v>56</v>
      </c>
      <c r="AA19" s="405">
        <v>1</v>
      </c>
      <c r="AB19" s="405">
        <v>2</v>
      </c>
      <c r="AC19" s="310" t="s">
        <v>56</v>
      </c>
      <c r="AD19" s="310" t="s">
        <v>56</v>
      </c>
      <c r="AE19" s="405">
        <v>2</v>
      </c>
      <c r="AF19" s="286">
        <v>3</v>
      </c>
      <c r="AG19" s="310" t="s">
        <v>56</v>
      </c>
      <c r="AH19" s="405">
        <v>2</v>
      </c>
      <c r="AI19" s="310" t="s">
        <v>56</v>
      </c>
      <c r="AJ19" s="312" t="s">
        <v>84</v>
      </c>
      <c r="AK19" s="405">
        <v>1</v>
      </c>
      <c r="AL19" s="286">
        <v>3</v>
      </c>
      <c r="AM19" s="310" t="s">
        <v>56</v>
      </c>
      <c r="AN19" s="137">
        <f t="shared" si="4"/>
        <v>11</v>
      </c>
      <c r="AO19" s="153">
        <v>11</v>
      </c>
      <c r="AP19" s="153">
        <f t="shared" si="11"/>
        <v>12</v>
      </c>
      <c r="AQ19" s="183">
        <f t="shared" si="5"/>
        <v>1</v>
      </c>
      <c r="AR19" s="91"/>
      <c r="AS19" s="91"/>
      <c r="AT19" s="91"/>
      <c r="AU19" s="91"/>
      <c r="AV19" s="91"/>
      <c r="AW19" s="91"/>
      <c r="AX19" s="153">
        <f t="shared" si="6"/>
        <v>0</v>
      </c>
      <c r="AY19" s="153">
        <f t="shared" si="7"/>
        <v>7</v>
      </c>
      <c r="AZ19" s="153">
        <f t="shared" si="8"/>
        <v>0</v>
      </c>
      <c r="BA19" s="153">
        <f t="shared" si="9"/>
        <v>0</v>
      </c>
      <c r="BB19" s="153">
        <f t="shared" si="10"/>
        <v>5</v>
      </c>
      <c r="BC19" s="160">
        <f t="shared" si="12"/>
        <v>12</v>
      </c>
      <c r="BF19" s="134">
        <f>COUNTIF(O19:AM19,"L")</f>
        <v>9</v>
      </c>
    </row>
    <row r="20" spans="1:58" ht="37.799999999999997" thickTop="1" thickBot="1">
      <c r="A20" s="10">
        <v>20</v>
      </c>
      <c r="B20" s="388" t="s">
        <v>178</v>
      </c>
      <c r="C20" s="352" t="s">
        <v>259</v>
      </c>
      <c r="D20" s="353">
        <v>172042</v>
      </c>
      <c r="E20" s="310" t="s">
        <v>56</v>
      </c>
      <c r="F20" s="310" t="s">
        <v>56</v>
      </c>
      <c r="G20" s="405">
        <v>1</v>
      </c>
      <c r="H20" s="405">
        <v>2</v>
      </c>
      <c r="I20" s="405">
        <v>3</v>
      </c>
      <c r="J20" s="310" t="s">
        <v>56</v>
      </c>
      <c r="K20" s="405">
        <v>3</v>
      </c>
      <c r="L20" s="310" t="s">
        <v>56</v>
      </c>
      <c r="M20" s="310" t="s">
        <v>56</v>
      </c>
      <c r="N20" s="405" t="s">
        <v>24</v>
      </c>
      <c r="O20" s="405">
        <v>2</v>
      </c>
      <c r="P20" s="405">
        <v>2</v>
      </c>
      <c r="Q20" s="405">
        <v>2</v>
      </c>
      <c r="R20" s="310" t="s">
        <v>56</v>
      </c>
      <c r="S20" s="310" t="s">
        <v>56</v>
      </c>
      <c r="T20" s="405">
        <v>1</v>
      </c>
      <c r="U20" s="405">
        <v>1</v>
      </c>
      <c r="V20" s="405">
        <v>2</v>
      </c>
      <c r="W20" s="405">
        <v>2</v>
      </c>
      <c r="X20" s="310" t="s">
        <v>56</v>
      </c>
      <c r="Y20" s="310" t="s">
        <v>56</v>
      </c>
      <c r="Z20" s="405">
        <v>1</v>
      </c>
      <c r="AA20" s="405">
        <v>2</v>
      </c>
      <c r="AB20" s="286">
        <v>3</v>
      </c>
      <c r="AC20" s="310" t="s">
        <v>56</v>
      </c>
      <c r="AD20" s="436" t="s">
        <v>24</v>
      </c>
      <c r="AE20" s="405">
        <v>1</v>
      </c>
      <c r="AF20" s="405">
        <v>3</v>
      </c>
      <c r="AG20" s="286">
        <v>3</v>
      </c>
      <c r="AH20" s="310" t="s">
        <v>56</v>
      </c>
      <c r="AI20" s="405">
        <v>1</v>
      </c>
      <c r="AJ20" s="312" t="s">
        <v>84</v>
      </c>
      <c r="AK20" s="310" t="s">
        <v>56</v>
      </c>
      <c r="AL20" s="310" t="s">
        <v>56</v>
      </c>
      <c r="AM20" s="405">
        <v>3</v>
      </c>
      <c r="AN20" s="137">
        <f t="shared" si="4"/>
        <v>11</v>
      </c>
      <c r="AO20" s="153">
        <v>11</v>
      </c>
      <c r="AP20" s="153">
        <f t="shared" si="11"/>
        <v>12</v>
      </c>
      <c r="AQ20" s="183">
        <f t="shared" si="5"/>
        <v>1</v>
      </c>
      <c r="AR20" s="91"/>
      <c r="AS20" s="91"/>
      <c r="AT20" s="91"/>
      <c r="AU20" s="91"/>
      <c r="AV20" s="91"/>
      <c r="AW20" s="91"/>
      <c r="AX20" s="153">
        <f t="shared" si="6"/>
        <v>0</v>
      </c>
      <c r="AY20" s="153">
        <f t="shared" si="7"/>
        <v>6</v>
      </c>
      <c r="AZ20" s="153">
        <f t="shared" si="8"/>
        <v>0</v>
      </c>
      <c r="BA20" s="153">
        <f t="shared" si="9"/>
        <v>0</v>
      </c>
      <c r="BB20" s="153">
        <f t="shared" si="10"/>
        <v>5</v>
      </c>
      <c r="BC20" s="160">
        <f t="shared" si="12"/>
        <v>11</v>
      </c>
      <c r="BF20" s="134"/>
    </row>
    <row r="21" spans="1:58" ht="37.799999999999997" thickTop="1" thickBot="1">
      <c r="A21" s="10">
        <v>21</v>
      </c>
      <c r="B21" s="411" t="s">
        <v>184</v>
      </c>
      <c r="C21" s="239" t="s">
        <v>259</v>
      </c>
      <c r="D21" s="239">
        <v>196689</v>
      </c>
      <c r="E21" s="405">
        <v>1</v>
      </c>
      <c r="F21" s="405">
        <v>2</v>
      </c>
      <c r="G21" s="310" t="s">
        <v>56</v>
      </c>
      <c r="H21" s="405">
        <v>3</v>
      </c>
      <c r="I21" s="404">
        <v>3</v>
      </c>
      <c r="J21" s="286">
        <v>3</v>
      </c>
      <c r="K21" s="310" t="s">
        <v>56</v>
      </c>
      <c r="L21" s="310" t="s">
        <v>56</v>
      </c>
      <c r="M21" s="405">
        <v>1</v>
      </c>
      <c r="N21" s="405">
        <v>2</v>
      </c>
      <c r="O21" s="405">
        <v>2</v>
      </c>
      <c r="P21" s="310" t="s">
        <v>56</v>
      </c>
      <c r="Q21" s="310" t="s">
        <v>56</v>
      </c>
      <c r="R21" s="405">
        <v>1</v>
      </c>
      <c r="S21" s="405">
        <v>2</v>
      </c>
      <c r="T21" s="310" t="s">
        <v>56</v>
      </c>
      <c r="U21" s="405">
        <v>1</v>
      </c>
      <c r="V21" s="405">
        <v>3</v>
      </c>
      <c r="W21" s="310" t="s">
        <v>56</v>
      </c>
      <c r="X21" s="310" t="s">
        <v>56</v>
      </c>
      <c r="Y21" s="405">
        <v>1</v>
      </c>
      <c r="Z21" s="405">
        <v>3</v>
      </c>
      <c r="AA21" s="310" t="s">
        <v>56</v>
      </c>
      <c r="AB21" s="405">
        <v>2</v>
      </c>
      <c r="AC21" s="405">
        <v>2</v>
      </c>
      <c r="AD21" s="310" t="s">
        <v>56</v>
      </c>
      <c r="AE21" s="405">
        <v>1</v>
      </c>
      <c r="AF21" s="405">
        <v>1</v>
      </c>
      <c r="AG21" s="405">
        <v>3</v>
      </c>
      <c r="AH21" s="310" t="s">
        <v>56</v>
      </c>
      <c r="AI21" s="403" t="s">
        <v>24</v>
      </c>
      <c r="AJ21" s="405">
        <v>1</v>
      </c>
      <c r="AK21" s="405">
        <v>2</v>
      </c>
      <c r="AL21" s="405">
        <v>3</v>
      </c>
      <c r="AM21" s="310" t="s">
        <v>56</v>
      </c>
      <c r="AN21" s="137">
        <f t="shared" si="4"/>
        <v>11</v>
      </c>
      <c r="AO21" s="153">
        <v>11</v>
      </c>
      <c r="AP21" s="153">
        <f t="shared" si="11"/>
        <v>11</v>
      </c>
      <c r="AQ21" s="183">
        <f t="shared" si="5"/>
        <v>0</v>
      </c>
      <c r="AR21" s="185"/>
      <c r="AS21" s="185"/>
      <c r="AT21" s="185"/>
      <c r="AU21" s="185"/>
      <c r="AV21" s="185"/>
      <c r="AW21" s="185"/>
      <c r="AX21" s="153">
        <f t="shared" si="6"/>
        <v>0</v>
      </c>
      <c r="AY21" s="153">
        <f t="shared" si="7"/>
        <v>6</v>
      </c>
      <c r="AZ21" s="153">
        <f t="shared" si="8"/>
        <v>0</v>
      </c>
      <c r="BA21" s="153">
        <f t="shared" si="9"/>
        <v>0</v>
      </c>
      <c r="BB21" s="153">
        <f t="shared" si="10"/>
        <v>5</v>
      </c>
      <c r="BC21" s="160">
        <f t="shared" si="12"/>
        <v>11</v>
      </c>
      <c r="BF21" s="134"/>
    </row>
    <row r="22" spans="1:58" ht="37.799999999999997" thickTop="1" thickBot="1">
      <c r="A22" s="10">
        <v>22</v>
      </c>
      <c r="B22" s="412" t="s">
        <v>135</v>
      </c>
      <c r="C22" s="354" t="s">
        <v>259</v>
      </c>
      <c r="D22" s="355">
        <v>209412</v>
      </c>
      <c r="E22" s="310" t="s">
        <v>56</v>
      </c>
      <c r="F22" s="405">
        <v>1</v>
      </c>
      <c r="G22" s="405">
        <v>2</v>
      </c>
      <c r="H22" s="310" t="s">
        <v>56</v>
      </c>
      <c r="I22" s="312" t="s">
        <v>84</v>
      </c>
      <c r="J22" s="312" t="s">
        <v>84</v>
      </c>
      <c r="K22" s="342" t="s">
        <v>56</v>
      </c>
      <c r="L22" s="342" t="s">
        <v>56</v>
      </c>
      <c r="M22" s="405">
        <v>1</v>
      </c>
      <c r="N22" s="405">
        <v>2</v>
      </c>
      <c r="O22" s="310" t="s">
        <v>56</v>
      </c>
      <c r="P22" s="286">
        <v>3</v>
      </c>
      <c r="Q22" s="405">
        <v>3</v>
      </c>
      <c r="R22" s="310" t="s">
        <v>56</v>
      </c>
      <c r="S22" s="310" t="s">
        <v>56</v>
      </c>
      <c r="T22" s="436">
        <v>1</v>
      </c>
      <c r="U22" s="405">
        <v>2</v>
      </c>
      <c r="V22" s="404">
        <v>3</v>
      </c>
      <c r="W22" s="310" t="s">
        <v>56</v>
      </c>
      <c r="X22" s="405">
        <v>2</v>
      </c>
      <c r="Y22" s="405">
        <v>3</v>
      </c>
      <c r="Z22" s="310" t="s">
        <v>56</v>
      </c>
      <c r="AA22" s="310" t="s">
        <v>56</v>
      </c>
      <c r="AB22" s="405">
        <v>1</v>
      </c>
      <c r="AC22" s="405">
        <v>2</v>
      </c>
      <c r="AD22" s="310" t="s">
        <v>56</v>
      </c>
      <c r="AE22" s="436">
        <v>1</v>
      </c>
      <c r="AF22" s="405">
        <v>2</v>
      </c>
      <c r="AG22" s="404">
        <v>3</v>
      </c>
      <c r="AH22" s="310" t="s">
        <v>56</v>
      </c>
      <c r="AI22" s="310" t="s">
        <v>56</v>
      </c>
      <c r="AJ22" s="404">
        <v>1</v>
      </c>
      <c r="AK22" s="436" t="s">
        <v>24</v>
      </c>
      <c r="AL22" s="405">
        <v>2</v>
      </c>
      <c r="AM22" s="405">
        <v>2</v>
      </c>
      <c r="AN22" s="137">
        <f t="shared" si="4"/>
        <v>11</v>
      </c>
      <c r="AO22" s="153">
        <v>11</v>
      </c>
      <c r="AP22" s="153">
        <f t="shared" si="11"/>
        <v>12</v>
      </c>
      <c r="AQ22" s="183">
        <f t="shared" si="5"/>
        <v>1</v>
      </c>
      <c r="AX22" s="153">
        <f t="shared" si="6"/>
        <v>0</v>
      </c>
      <c r="AY22" s="153">
        <f t="shared" si="7"/>
        <v>7</v>
      </c>
      <c r="AZ22" s="153">
        <f t="shared" si="8"/>
        <v>0</v>
      </c>
      <c r="BA22" s="153">
        <f t="shared" si="9"/>
        <v>0</v>
      </c>
      <c r="BB22" s="153">
        <f t="shared" si="10"/>
        <v>5</v>
      </c>
      <c r="BC22" s="160">
        <f t="shared" si="12"/>
        <v>12</v>
      </c>
      <c r="BF22" s="134">
        <f>COUNTIF(O22:AM22,"L")</f>
        <v>9</v>
      </c>
    </row>
    <row r="23" spans="1:58" ht="37.799999999999997" thickTop="1" thickBot="1">
      <c r="A23" s="10">
        <v>24</v>
      </c>
      <c r="B23" s="389" t="s">
        <v>126</v>
      </c>
      <c r="C23" s="356" t="s">
        <v>259</v>
      </c>
      <c r="D23" s="353">
        <v>191130</v>
      </c>
      <c r="E23" s="310" t="s">
        <v>56</v>
      </c>
      <c r="F23" s="310" t="s">
        <v>56</v>
      </c>
      <c r="G23" s="404">
        <v>1</v>
      </c>
      <c r="H23" s="405">
        <v>2</v>
      </c>
      <c r="I23" s="286">
        <v>3</v>
      </c>
      <c r="J23" s="310" t="s">
        <v>56</v>
      </c>
      <c r="K23" s="310" t="s">
        <v>56</v>
      </c>
      <c r="L23" s="405">
        <v>1</v>
      </c>
      <c r="M23" s="405">
        <v>2</v>
      </c>
      <c r="N23" s="310" t="s">
        <v>56</v>
      </c>
      <c r="O23" s="310" t="s">
        <v>56</v>
      </c>
      <c r="P23" s="405">
        <v>3</v>
      </c>
      <c r="Q23" s="404">
        <v>3</v>
      </c>
      <c r="R23" s="310" t="s">
        <v>56</v>
      </c>
      <c r="S23" s="405">
        <v>1</v>
      </c>
      <c r="T23" s="405">
        <v>1</v>
      </c>
      <c r="U23" s="405">
        <v>2</v>
      </c>
      <c r="V23" s="405">
        <v>2</v>
      </c>
      <c r="W23" s="310" t="s">
        <v>56</v>
      </c>
      <c r="X23" s="405">
        <v>1</v>
      </c>
      <c r="Y23" s="404">
        <v>3</v>
      </c>
      <c r="Z23" s="310" t="s">
        <v>56</v>
      </c>
      <c r="AA23" s="405">
        <v>2</v>
      </c>
      <c r="AB23" s="405">
        <v>3</v>
      </c>
      <c r="AC23" s="310" t="s">
        <v>56</v>
      </c>
      <c r="AD23" s="404">
        <v>1</v>
      </c>
      <c r="AE23" s="404">
        <v>2</v>
      </c>
      <c r="AF23" s="404">
        <v>3</v>
      </c>
      <c r="AG23" s="310" t="s">
        <v>56</v>
      </c>
      <c r="AH23" s="405">
        <v>1</v>
      </c>
      <c r="AI23" s="405" t="s">
        <v>24</v>
      </c>
      <c r="AJ23" s="405">
        <v>2</v>
      </c>
      <c r="AK23" s="404">
        <v>2</v>
      </c>
      <c r="AL23" s="342" t="s">
        <v>56</v>
      </c>
      <c r="AM23" s="342" t="s">
        <v>56</v>
      </c>
      <c r="AN23" s="137">
        <f t="shared" si="4"/>
        <v>11</v>
      </c>
      <c r="AO23" s="153">
        <v>11</v>
      </c>
      <c r="AP23" s="153">
        <f t="shared" si="11"/>
        <v>11</v>
      </c>
      <c r="AQ23" s="183">
        <f t="shared" si="5"/>
        <v>0</v>
      </c>
      <c r="AX23" s="153">
        <f t="shared" si="6"/>
        <v>0</v>
      </c>
      <c r="AY23" s="153">
        <f t="shared" si="7"/>
        <v>7</v>
      </c>
      <c r="AZ23" s="153">
        <f t="shared" si="8"/>
        <v>0</v>
      </c>
      <c r="BA23" s="153">
        <f t="shared" si="9"/>
        <v>0</v>
      </c>
      <c r="BB23" s="153">
        <f t="shared" si="10"/>
        <v>5</v>
      </c>
      <c r="BC23" s="160">
        <f t="shared" si="12"/>
        <v>12</v>
      </c>
      <c r="BD23" s="24"/>
      <c r="BE23" s="27"/>
      <c r="BF23" s="134"/>
    </row>
    <row r="24" spans="1:58" ht="37.799999999999997" thickTop="1" thickBot="1">
      <c r="A24" s="10">
        <v>25</v>
      </c>
      <c r="B24" s="411" t="s">
        <v>210</v>
      </c>
      <c r="C24" s="239" t="s">
        <v>259</v>
      </c>
      <c r="D24" s="239">
        <v>186526</v>
      </c>
      <c r="E24" s="310" t="s">
        <v>56</v>
      </c>
      <c r="F24" s="405">
        <v>1</v>
      </c>
      <c r="G24" s="310" t="s">
        <v>56</v>
      </c>
      <c r="H24" s="310" t="s">
        <v>56</v>
      </c>
      <c r="I24" s="405">
        <v>1</v>
      </c>
      <c r="J24" s="405">
        <v>2</v>
      </c>
      <c r="K24" s="310" t="s">
        <v>56</v>
      </c>
      <c r="L24" s="405">
        <v>1</v>
      </c>
      <c r="M24" s="405">
        <v>2</v>
      </c>
      <c r="N24" s="404">
        <v>2</v>
      </c>
      <c r="O24" s="312" t="s">
        <v>84</v>
      </c>
      <c r="P24" s="342" t="s">
        <v>56</v>
      </c>
      <c r="Q24" s="342" t="s">
        <v>56</v>
      </c>
      <c r="R24" s="404">
        <v>1</v>
      </c>
      <c r="S24" s="404">
        <v>2</v>
      </c>
      <c r="T24" s="405">
        <v>2</v>
      </c>
      <c r="U24" s="310" t="s">
        <v>56</v>
      </c>
      <c r="V24" s="310" t="s">
        <v>56</v>
      </c>
      <c r="W24" s="405">
        <v>1</v>
      </c>
      <c r="X24" s="404">
        <v>2</v>
      </c>
      <c r="Y24" s="405">
        <v>2</v>
      </c>
      <c r="Z24" s="310" t="s">
        <v>56</v>
      </c>
      <c r="AA24" s="405">
        <v>1</v>
      </c>
      <c r="AB24" s="404">
        <v>2</v>
      </c>
      <c r="AC24" s="310" t="s">
        <v>56</v>
      </c>
      <c r="AD24" s="405">
        <v>1</v>
      </c>
      <c r="AE24" s="405">
        <v>2</v>
      </c>
      <c r="AF24" s="310" t="s">
        <v>56</v>
      </c>
      <c r="AG24" s="310" t="s">
        <v>56</v>
      </c>
      <c r="AH24" s="404">
        <v>2</v>
      </c>
      <c r="AI24" s="310" t="s">
        <v>56</v>
      </c>
      <c r="AJ24" s="405">
        <v>1</v>
      </c>
      <c r="AK24" s="405">
        <v>1</v>
      </c>
      <c r="AL24" s="405">
        <v>2</v>
      </c>
      <c r="AM24" s="310" t="s">
        <v>56</v>
      </c>
      <c r="AN24" s="137">
        <f t="shared" si="4"/>
        <v>11</v>
      </c>
      <c r="AO24" s="153">
        <v>11</v>
      </c>
      <c r="AP24" s="153">
        <f t="shared" si="11"/>
        <v>12</v>
      </c>
      <c r="AQ24" s="183">
        <f t="shared" si="5"/>
        <v>1</v>
      </c>
      <c r="AX24" s="153">
        <f t="shared" si="6"/>
        <v>0</v>
      </c>
      <c r="AY24" s="153">
        <f t="shared" si="7"/>
        <v>11</v>
      </c>
      <c r="AZ24" s="153">
        <f t="shared" si="8"/>
        <v>0</v>
      </c>
      <c r="BA24" s="153">
        <f t="shared" si="9"/>
        <v>0</v>
      </c>
      <c r="BB24" s="153">
        <f t="shared" si="10"/>
        <v>0</v>
      </c>
      <c r="BC24" s="160">
        <f t="shared" si="12"/>
        <v>11</v>
      </c>
      <c r="BD24" s="24"/>
      <c r="BE24" s="27"/>
      <c r="BF24" s="134">
        <f>COUNTIF(O24:AM24,"L")</f>
        <v>10</v>
      </c>
    </row>
    <row r="25" spans="1:58" ht="31.8" thickBot="1">
      <c r="D25" s="129">
        <v>1</v>
      </c>
      <c r="E25" s="103">
        <f>COUNTIF(E7:E24,$D25)</f>
        <v>4</v>
      </c>
      <c r="F25" s="103">
        <f>COUNTIF(F7:F24,$D25)</f>
        <v>4</v>
      </c>
      <c r="G25" s="103">
        <f>COUNTIF(G7:G24,$D25)</f>
        <v>3</v>
      </c>
      <c r="H25" s="103">
        <f>COUNTIF(H7:H24,$D25)</f>
        <v>2</v>
      </c>
      <c r="I25" s="103">
        <f>COUNTIF(I7:I24,$D25)</f>
        <v>4</v>
      </c>
      <c r="J25" s="103">
        <f t="shared" ref="J25:S37" si="15">COUNTIF(J$7:J$24,$D25)</f>
        <v>4</v>
      </c>
      <c r="K25" s="103">
        <f t="shared" si="15"/>
        <v>3</v>
      </c>
      <c r="L25" s="103">
        <f t="shared" si="15"/>
        <v>4</v>
      </c>
      <c r="M25" s="103">
        <f t="shared" si="15"/>
        <v>4</v>
      </c>
      <c r="N25" s="103">
        <f t="shared" si="15"/>
        <v>4</v>
      </c>
      <c r="O25" s="103">
        <f t="shared" si="15"/>
        <v>4</v>
      </c>
      <c r="P25" s="103">
        <f t="shared" si="15"/>
        <v>4</v>
      </c>
      <c r="Q25" s="103">
        <f t="shared" si="15"/>
        <v>3</v>
      </c>
      <c r="R25" s="103">
        <f t="shared" si="15"/>
        <v>6</v>
      </c>
      <c r="S25" s="103">
        <f t="shared" si="15"/>
        <v>5</v>
      </c>
      <c r="T25" s="103">
        <f t="shared" ref="T25:AC37" si="16">COUNTIF(T$7:T$24,$D25)</f>
        <v>5</v>
      </c>
      <c r="U25" s="103">
        <f t="shared" si="16"/>
        <v>5</v>
      </c>
      <c r="V25" s="103">
        <f t="shared" si="16"/>
        <v>4</v>
      </c>
      <c r="W25" s="103">
        <f t="shared" si="16"/>
        <v>4</v>
      </c>
      <c r="X25" s="103">
        <f t="shared" si="16"/>
        <v>4</v>
      </c>
      <c r="Y25" s="103">
        <f t="shared" si="16"/>
        <v>3</v>
      </c>
      <c r="Z25" s="103">
        <f t="shared" si="16"/>
        <v>4</v>
      </c>
      <c r="AA25" s="103">
        <f t="shared" si="16"/>
        <v>4</v>
      </c>
      <c r="AB25" s="103">
        <f t="shared" si="16"/>
        <v>4</v>
      </c>
      <c r="AC25" s="103">
        <f t="shared" si="16"/>
        <v>4</v>
      </c>
      <c r="AD25" s="103">
        <f t="shared" ref="AD25:AM37" si="17">COUNTIF(AD$7:AD$24,$D25)</f>
        <v>4</v>
      </c>
      <c r="AE25" s="103">
        <f t="shared" si="17"/>
        <v>5</v>
      </c>
      <c r="AF25" s="103">
        <f t="shared" si="17"/>
        <v>4</v>
      </c>
      <c r="AG25" s="103">
        <f t="shared" si="17"/>
        <v>4</v>
      </c>
      <c r="AH25" s="103">
        <f t="shared" si="17"/>
        <v>4</v>
      </c>
      <c r="AI25" s="103">
        <f t="shared" si="17"/>
        <v>4</v>
      </c>
      <c r="AJ25" s="103">
        <f t="shared" si="17"/>
        <v>4</v>
      </c>
      <c r="AK25" s="103">
        <f t="shared" si="17"/>
        <v>4</v>
      </c>
      <c r="AL25" s="103">
        <f t="shared" si="17"/>
        <v>3</v>
      </c>
      <c r="AM25" s="103">
        <f t="shared" si="17"/>
        <v>4</v>
      </c>
      <c r="AN25" s="22"/>
      <c r="AO25" s="22"/>
      <c r="AP25" s="22"/>
      <c r="AQ25" s="22"/>
    </row>
    <row r="26" spans="1:58" ht="31.8" thickBot="1">
      <c r="D26" s="129" t="s">
        <v>17</v>
      </c>
      <c r="E26" s="103">
        <f t="shared" ref="E26:I29" si="18">COUNTIF(E9:E25,$D26)</f>
        <v>0</v>
      </c>
      <c r="F26" s="103">
        <f t="shared" si="18"/>
        <v>0</v>
      </c>
      <c r="G26" s="103">
        <f t="shared" si="18"/>
        <v>0</v>
      </c>
      <c r="H26" s="103">
        <f t="shared" si="18"/>
        <v>0</v>
      </c>
      <c r="I26" s="103">
        <f t="shared" si="18"/>
        <v>0</v>
      </c>
      <c r="J26" s="103">
        <f t="shared" si="15"/>
        <v>0</v>
      </c>
      <c r="K26" s="103">
        <f t="shared" si="15"/>
        <v>0</v>
      </c>
      <c r="L26" s="103">
        <f t="shared" si="15"/>
        <v>0</v>
      </c>
      <c r="M26" s="103">
        <f t="shared" si="15"/>
        <v>0</v>
      </c>
      <c r="N26" s="103">
        <f t="shared" si="15"/>
        <v>0</v>
      </c>
      <c r="O26" s="103">
        <f t="shared" si="15"/>
        <v>0</v>
      </c>
      <c r="P26" s="103">
        <f t="shared" si="15"/>
        <v>0</v>
      </c>
      <c r="Q26" s="103">
        <f t="shared" si="15"/>
        <v>0</v>
      </c>
      <c r="R26" s="103">
        <f t="shared" si="15"/>
        <v>0</v>
      </c>
      <c r="S26" s="103">
        <f t="shared" si="15"/>
        <v>0</v>
      </c>
      <c r="T26" s="103">
        <f t="shared" si="16"/>
        <v>0</v>
      </c>
      <c r="U26" s="103">
        <f t="shared" si="16"/>
        <v>0</v>
      </c>
      <c r="V26" s="103">
        <f t="shared" si="16"/>
        <v>0</v>
      </c>
      <c r="W26" s="103">
        <f t="shared" si="16"/>
        <v>0</v>
      </c>
      <c r="X26" s="103">
        <f t="shared" si="16"/>
        <v>0</v>
      </c>
      <c r="Y26" s="103">
        <f t="shared" si="16"/>
        <v>0</v>
      </c>
      <c r="Z26" s="103">
        <f t="shared" si="16"/>
        <v>0</v>
      </c>
      <c r="AA26" s="103">
        <f t="shared" si="16"/>
        <v>0</v>
      </c>
      <c r="AB26" s="103">
        <f t="shared" si="16"/>
        <v>0</v>
      </c>
      <c r="AC26" s="103">
        <f t="shared" si="16"/>
        <v>0</v>
      </c>
      <c r="AD26" s="103">
        <f t="shared" si="17"/>
        <v>0</v>
      </c>
      <c r="AE26" s="103">
        <f t="shared" si="17"/>
        <v>0</v>
      </c>
      <c r="AF26" s="103">
        <f t="shared" si="17"/>
        <v>0</v>
      </c>
      <c r="AG26" s="103">
        <f t="shared" si="17"/>
        <v>0</v>
      </c>
      <c r="AH26" s="103">
        <f t="shared" si="17"/>
        <v>0</v>
      </c>
      <c r="AI26" s="103">
        <f t="shared" si="17"/>
        <v>0</v>
      </c>
      <c r="AJ26" s="103">
        <f t="shared" si="17"/>
        <v>0</v>
      </c>
      <c r="AK26" s="103">
        <f t="shared" si="17"/>
        <v>0</v>
      </c>
      <c r="AL26" s="103">
        <f t="shared" si="17"/>
        <v>0</v>
      </c>
      <c r="AM26" s="103">
        <f t="shared" si="17"/>
        <v>0</v>
      </c>
      <c r="AN26" s="22"/>
      <c r="AO26" s="22"/>
      <c r="AP26" s="22"/>
      <c r="AQ26" s="22"/>
    </row>
    <row r="27" spans="1:58" ht="31.8" thickBot="1">
      <c r="D27" s="129" t="s">
        <v>21</v>
      </c>
      <c r="E27" s="103">
        <f t="shared" si="18"/>
        <v>0</v>
      </c>
      <c r="F27" s="103">
        <f t="shared" si="18"/>
        <v>0</v>
      </c>
      <c r="G27" s="103">
        <f t="shared" si="18"/>
        <v>0</v>
      </c>
      <c r="H27" s="103">
        <f t="shared" si="18"/>
        <v>0</v>
      </c>
      <c r="I27" s="103">
        <f t="shared" si="18"/>
        <v>0</v>
      </c>
      <c r="J27" s="103">
        <f t="shared" si="15"/>
        <v>0</v>
      </c>
      <c r="K27" s="103">
        <f t="shared" si="15"/>
        <v>0</v>
      </c>
      <c r="L27" s="103">
        <f t="shared" si="15"/>
        <v>0</v>
      </c>
      <c r="M27" s="103">
        <f t="shared" si="15"/>
        <v>0</v>
      </c>
      <c r="N27" s="103">
        <f t="shared" si="15"/>
        <v>0</v>
      </c>
      <c r="O27" s="103">
        <f t="shared" si="15"/>
        <v>0</v>
      </c>
      <c r="P27" s="103">
        <f t="shared" si="15"/>
        <v>0</v>
      </c>
      <c r="Q27" s="103">
        <f t="shared" si="15"/>
        <v>0</v>
      </c>
      <c r="R27" s="103">
        <f t="shared" si="15"/>
        <v>0</v>
      </c>
      <c r="S27" s="103">
        <f t="shared" si="15"/>
        <v>0</v>
      </c>
      <c r="T27" s="103">
        <f t="shared" si="16"/>
        <v>0</v>
      </c>
      <c r="U27" s="103">
        <f t="shared" si="16"/>
        <v>0</v>
      </c>
      <c r="V27" s="103">
        <f t="shared" si="16"/>
        <v>0</v>
      </c>
      <c r="W27" s="103">
        <f t="shared" si="16"/>
        <v>0</v>
      </c>
      <c r="X27" s="103">
        <f t="shared" si="16"/>
        <v>0</v>
      </c>
      <c r="Y27" s="103">
        <f t="shared" si="16"/>
        <v>0</v>
      </c>
      <c r="Z27" s="103">
        <f t="shared" si="16"/>
        <v>0</v>
      </c>
      <c r="AA27" s="103">
        <f t="shared" si="16"/>
        <v>0</v>
      </c>
      <c r="AB27" s="103">
        <f t="shared" si="16"/>
        <v>0</v>
      </c>
      <c r="AC27" s="103">
        <f t="shared" si="16"/>
        <v>0</v>
      </c>
      <c r="AD27" s="103">
        <f t="shared" si="17"/>
        <v>0</v>
      </c>
      <c r="AE27" s="103">
        <f t="shared" si="17"/>
        <v>0</v>
      </c>
      <c r="AF27" s="103">
        <f t="shared" si="17"/>
        <v>0</v>
      </c>
      <c r="AG27" s="103">
        <f t="shared" si="17"/>
        <v>0</v>
      </c>
      <c r="AH27" s="103">
        <f t="shared" si="17"/>
        <v>0</v>
      </c>
      <c r="AI27" s="103">
        <f t="shared" si="17"/>
        <v>0</v>
      </c>
      <c r="AJ27" s="103">
        <f t="shared" si="17"/>
        <v>0</v>
      </c>
      <c r="AK27" s="103">
        <f t="shared" si="17"/>
        <v>0</v>
      </c>
      <c r="AL27" s="103">
        <f t="shared" si="17"/>
        <v>0</v>
      </c>
      <c r="AM27" s="103">
        <f t="shared" si="17"/>
        <v>0</v>
      </c>
      <c r="AN27" s="22"/>
      <c r="AO27" s="22"/>
      <c r="AP27" s="22"/>
      <c r="AQ27" s="22"/>
    </row>
    <row r="28" spans="1:58" ht="31.8" thickBot="1">
      <c r="C28"/>
      <c r="D28" s="129" t="s">
        <v>24</v>
      </c>
      <c r="E28" s="103">
        <f t="shared" si="18"/>
        <v>0</v>
      </c>
      <c r="F28" s="103">
        <f t="shared" si="18"/>
        <v>0</v>
      </c>
      <c r="G28" s="103">
        <f t="shared" si="18"/>
        <v>1</v>
      </c>
      <c r="H28" s="103">
        <f t="shared" si="18"/>
        <v>0</v>
      </c>
      <c r="I28" s="103">
        <f t="shared" si="18"/>
        <v>0</v>
      </c>
      <c r="J28" s="103">
        <f t="shared" si="15"/>
        <v>0</v>
      </c>
      <c r="K28" s="103">
        <f t="shared" si="15"/>
        <v>0</v>
      </c>
      <c r="L28" s="103">
        <f t="shared" si="15"/>
        <v>0</v>
      </c>
      <c r="M28" s="103">
        <f t="shared" si="15"/>
        <v>0</v>
      </c>
      <c r="N28" s="103">
        <f t="shared" si="15"/>
        <v>1</v>
      </c>
      <c r="O28" s="103">
        <f t="shared" si="15"/>
        <v>0</v>
      </c>
      <c r="P28" s="103">
        <f t="shared" si="15"/>
        <v>0</v>
      </c>
      <c r="Q28" s="103">
        <f t="shared" si="15"/>
        <v>0</v>
      </c>
      <c r="R28" s="103">
        <f t="shared" si="15"/>
        <v>0</v>
      </c>
      <c r="S28" s="103">
        <f t="shared" si="15"/>
        <v>0</v>
      </c>
      <c r="T28" s="103">
        <f t="shared" si="16"/>
        <v>0</v>
      </c>
      <c r="U28" s="103">
        <f t="shared" si="16"/>
        <v>0</v>
      </c>
      <c r="V28" s="103">
        <f t="shared" si="16"/>
        <v>0</v>
      </c>
      <c r="W28" s="103">
        <f t="shared" si="16"/>
        <v>0</v>
      </c>
      <c r="X28" s="103">
        <f t="shared" si="16"/>
        <v>0</v>
      </c>
      <c r="Y28" s="103">
        <f t="shared" si="16"/>
        <v>1</v>
      </c>
      <c r="Z28" s="103">
        <f t="shared" si="16"/>
        <v>1</v>
      </c>
      <c r="AA28" s="103">
        <f t="shared" si="16"/>
        <v>0</v>
      </c>
      <c r="AB28" s="103">
        <f t="shared" si="16"/>
        <v>0</v>
      </c>
      <c r="AC28" s="103">
        <f t="shared" si="16"/>
        <v>1</v>
      </c>
      <c r="AD28" s="103">
        <f t="shared" si="17"/>
        <v>1</v>
      </c>
      <c r="AE28" s="103">
        <f t="shared" si="17"/>
        <v>0</v>
      </c>
      <c r="AF28" s="103">
        <f t="shared" si="17"/>
        <v>0</v>
      </c>
      <c r="AG28" s="103">
        <f t="shared" si="17"/>
        <v>0</v>
      </c>
      <c r="AH28" s="103">
        <f t="shared" si="17"/>
        <v>0</v>
      </c>
      <c r="AI28" s="103">
        <f t="shared" si="17"/>
        <v>2</v>
      </c>
      <c r="AJ28" s="103">
        <f t="shared" si="17"/>
        <v>1</v>
      </c>
      <c r="AK28" s="103">
        <f t="shared" si="17"/>
        <v>1</v>
      </c>
      <c r="AL28" s="103">
        <f t="shared" si="17"/>
        <v>0</v>
      </c>
      <c r="AM28" s="103">
        <f t="shared" si="17"/>
        <v>0</v>
      </c>
      <c r="AN28" s="22"/>
      <c r="AO28" s="22"/>
      <c r="AP28" s="22"/>
      <c r="AQ28" s="22"/>
      <c r="BD28" s="8"/>
      <c r="BE28" s="8"/>
    </row>
    <row r="29" spans="1:58" ht="31.8" thickBot="1">
      <c r="C29"/>
      <c r="D29" s="129" t="s">
        <v>27</v>
      </c>
      <c r="E29" s="103">
        <f t="shared" si="18"/>
        <v>0</v>
      </c>
      <c r="F29" s="103">
        <f t="shared" si="18"/>
        <v>0</v>
      </c>
      <c r="G29" s="103">
        <f t="shared" si="18"/>
        <v>0</v>
      </c>
      <c r="H29" s="103">
        <f t="shared" si="18"/>
        <v>0</v>
      </c>
      <c r="I29" s="103">
        <f t="shared" si="18"/>
        <v>0</v>
      </c>
      <c r="J29" s="103">
        <f t="shared" si="15"/>
        <v>0</v>
      </c>
      <c r="K29" s="103">
        <f t="shared" si="15"/>
        <v>0</v>
      </c>
      <c r="L29" s="103">
        <f t="shared" si="15"/>
        <v>0</v>
      </c>
      <c r="M29" s="103">
        <f t="shared" si="15"/>
        <v>0</v>
      </c>
      <c r="N29" s="103">
        <f t="shared" si="15"/>
        <v>0</v>
      </c>
      <c r="O29" s="103">
        <f t="shared" si="15"/>
        <v>0</v>
      </c>
      <c r="P29" s="103">
        <f t="shared" si="15"/>
        <v>0</v>
      </c>
      <c r="Q29" s="103">
        <f t="shared" si="15"/>
        <v>0</v>
      </c>
      <c r="R29" s="103">
        <f t="shared" si="15"/>
        <v>0</v>
      </c>
      <c r="S29" s="103">
        <f t="shared" si="15"/>
        <v>0</v>
      </c>
      <c r="T29" s="103">
        <f t="shared" si="16"/>
        <v>0</v>
      </c>
      <c r="U29" s="103">
        <f t="shared" si="16"/>
        <v>0</v>
      </c>
      <c r="V29" s="103">
        <f t="shared" si="16"/>
        <v>0</v>
      </c>
      <c r="W29" s="103">
        <f t="shared" si="16"/>
        <v>0</v>
      </c>
      <c r="X29" s="103">
        <f t="shared" si="16"/>
        <v>0</v>
      </c>
      <c r="Y29" s="103">
        <f t="shared" si="16"/>
        <v>0</v>
      </c>
      <c r="Z29" s="103">
        <f t="shared" si="16"/>
        <v>0</v>
      </c>
      <c r="AA29" s="103">
        <f t="shared" si="16"/>
        <v>0</v>
      </c>
      <c r="AB29" s="103">
        <f t="shared" si="16"/>
        <v>0</v>
      </c>
      <c r="AC29" s="103">
        <f t="shared" si="16"/>
        <v>0</v>
      </c>
      <c r="AD29" s="103">
        <f t="shared" si="17"/>
        <v>0</v>
      </c>
      <c r="AE29" s="103">
        <f t="shared" si="17"/>
        <v>0</v>
      </c>
      <c r="AF29" s="103">
        <f t="shared" si="17"/>
        <v>0</v>
      </c>
      <c r="AG29" s="103">
        <f t="shared" si="17"/>
        <v>0</v>
      </c>
      <c r="AH29" s="103">
        <f t="shared" si="17"/>
        <v>0</v>
      </c>
      <c r="AI29" s="103">
        <f t="shared" si="17"/>
        <v>0</v>
      </c>
      <c r="AJ29" s="103">
        <f t="shared" si="17"/>
        <v>0</v>
      </c>
      <c r="AK29" s="103">
        <f t="shared" si="17"/>
        <v>0</v>
      </c>
      <c r="AL29" s="103">
        <f t="shared" si="17"/>
        <v>0</v>
      </c>
      <c r="AM29" s="103">
        <f t="shared" si="17"/>
        <v>0</v>
      </c>
      <c r="AN29" s="22"/>
      <c r="AO29" s="22"/>
      <c r="AP29" s="22"/>
      <c r="AQ29" s="22"/>
      <c r="BD29" s="8"/>
      <c r="BE29" s="8"/>
    </row>
    <row r="30" spans="1:58" ht="31.8" thickBot="1">
      <c r="C30"/>
      <c r="D30" s="129" t="s">
        <v>30</v>
      </c>
      <c r="E30" s="103">
        <f t="shared" ref="E30:I31" si="19">COUNTIF(E12:E29,$D30)</f>
        <v>0</v>
      </c>
      <c r="F30" s="103">
        <f t="shared" si="19"/>
        <v>0</v>
      </c>
      <c r="G30" s="103">
        <f t="shared" si="19"/>
        <v>0</v>
      </c>
      <c r="H30" s="103">
        <f t="shared" si="19"/>
        <v>0</v>
      </c>
      <c r="I30" s="103">
        <f t="shared" si="19"/>
        <v>0</v>
      </c>
      <c r="J30" s="103">
        <f t="shared" si="15"/>
        <v>0</v>
      </c>
      <c r="K30" s="103">
        <f t="shared" si="15"/>
        <v>0</v>
      </c>
      <c r="L30" s="103">
        <f t="shared" si="15"/>
        <v>0</v>
      </c>
      <c r="M30" s="103">
        <f t="shared" si="15"/>
        <v>0</v>
      </c>
      <c r="N30" s="103">
        <f t="shared" si="15"/>
        <v>0</v>
      </c>
      <c r="O30" s="103">
        <f t="shared" si="15"/>
        <v>0</v>
      </c>
      <c r="P30" s="103">
        <f t="shared" si="15"/>
        <v>0</v>
      </c>
      <c r="Q30" s="103">
        <f t="shared" si="15"/>
        <v>0</v>
      </c>
      <c r="R30" s="103">
        <f t="shared" si="15"/>
        <v>0</v>
      </c>
      <c r="S30" s="103">
        <f t="shared" si="15"/>
        <v>0</v>
      </c>
      <c r="T30" s="103">
        <f t="shared" si="16"/>
        <v>0</v>
      </c>
      <c r="U30" s="103">
        <f t="shared" si="16"/>
        <v>0</v>
      </c>
      <c r="V30" s="103">
        <f t="shared" si="16"/>
        <v>0</v>
      </c>
      <c r="W30" s="103">
        <f t="shared" si="16"/>
        <v>0</v>
      </c>
      <c r="X30" s="103">
        <f t="shared" si="16"/>
        <v>0</v>
      </c>
      <c r="Y30" s="103">
        <f t="shared" si="16"/>
        <v>0</v>
      </c>
      <c r="Z30" s="103">
        <f t="shared" si="16"/>
        <v>0</v>
      </c>
      <c r="AA30" s="103">
        <f t="shared" si="16"/>
        <v>0</v>
      </c>
      <c r="AB30" s="103">
        <f t="shared" si="16"/>
        <v>0</v>
      </c>
      <c r="AC30" s="103">
        <f t="shared" si="16"/>
        <v>0</v>
      </c>
      <c r="AD30" s="103">
        <f t="shared" si="17"/>
        <v>0</v>
      </c>
      <c r="AE30" s="103">
        <f t="shared" si="17"/>
        <v>0</v>
      </c>
      <c r="AF30" s="103">
        <f t="shared" si="17"/>
        <v>0</v>
      </c>
      <c r="AG30" s="103">
        <f t="shared" si="17"/>
        <v>0</v>
      </c>
      <c r="AH30" s="103">
        <f t="shared" si="17"/>
        <v>0</v>
      </c>
      <c r="AI30" s="103">
        <f t="shared" si="17"/>
        <v>0</v>
      </c>
      <c r="AJ30" s="103">
        <f t="shared" si="17"/>
        <v>0</v>
      </c>
      <c r="AK30" s="103">
        <f t="shared" si="17"/>
        <v>0</v>
      </c>
      <c r="AL30" s="103">
        <f t="shared" si="17"/>
        <v>0</v>
      </c>
      <c r="AM30" s="103">
        <f t="shared" si="17"/>
        <v>0</v>
      </c>
      <c r="AN30" s="22"/>
      <c r="AO30" s="22"/>
      <c r="AP30" s="22"/>
      <c r="AQ30" s="22"/>
    </row>
    <row r="31" spans="1:58" ht="31.8" thickBot="1">
      <c r="C31"/>
      <c r="D31" s="129" t="s">
        <v>32</v>
      </c>
      <c r="E31" s="103">
        <f t="shared" si="19"/>
        <v>0</v>
      </c>
      <c r="F31" s="103">
        <f t="shared" si="19"/>
        <v>0</v>
      </c>
      <c r="G31" s="103">
        <f t="shared" si="19"/>
        <v>0</v>
      </c>
      <c r="H31" s="103">
        <f t="shared" si="19"/>
        <v>0</v>
      </c>
      <c r="I31" s="103">
        <f t="shared" si="19"/>
        <v>0</v>
      </c>
      <c r="J31" s="103">
        <f t="shared" si="15"/>
        <v>0</v>
      </c>
      <c r="K31" s="103">
        <f t="shared" si="15"/>
        <v>0</v>
      </c>
      <c r="L31" s="103">
        <f t="shared" si="15"/>
        <v>0</v>
      </c>
      <c r="M31" s="103">
        <f t="shared" si="15"/>
        <v>0</v>
      </c>
      <c r="N31" s="103">
        <f t="shared" si="15"/>
        <v>0</v>
      </c>
      <c r="O31" s="103">
        <f t="shared" si="15"/>
        <v>0</v>
      </c>
      <c r="P31" s="103">
        <f t="shared" si="15"/>
        <v>0</v>
      </c>
      <c r="Q31" s="103">
        <f t="shared" si="15"/>
        <v>0</v>
      </c>
      <c r="R31" s="103">
        <f t="shared" si="15"/>
        <v>0</v>
      </c>
      <c r="S31" s="103">
        <f t="shared" si="15"/>
        <v>0</v>
      </c>
      <c r="T31" s="103">
        <f t="shared" si="16"/>
        <v>0</v>
      </c>
      <c r="U31" s="103">
        <f t="shared" si="16"/>
        <v>0</v>
      </c>
      <c r="V31" s="103">
        <f t="shared" si="16"/>
        <v>0</v>
      </c>
      <c r="W31" s="103">
        <f t="shared" si="16"/>
        <v>0</v>
      </c>
      <c r="X31" s="103">
        <f t="shared" si="16"/>
        <v>0</v>
      </c>
      <c r="Y31" s="103">
        <f t="shared" si="16"/>
        <v>0</v>
      </c>
      <c r="Z31" s="103">
        <f t="shared" si="16"/>
        <v>0</v>
      </c>
      <c r="AA31" s="103">
        <f t="shared" si="16"/>
        <v>0</v>
      </c>
      <c r="AB31" s="103">
        <f t="shared" si="16"/>
        <v>0</v>
      </c>
      <c r="AC31" s="103">
        <f t="shared" si="16"/>
        <v>0</v>
      </c>
      <c r="AD31" s="103">
        <f t="shared" si="17"/>
        <v>0</v>
      </c>
      <c r="AE31" s="103">
        <f t="shared" si="17"/>
        <v>0</v>
      </c>
      <c r="AF31" s="103">
        <f t="shared" si="17"/>
        <v>0</v>
      </c>
      <c r="AG31" s="103">
        <f t="shared" si="17"/>
        <v>0</v>
      </c>
      <c r="AH31" s="103">
        <f t="shared" si="17"/>
        <v>0</v>
      </c>
      <c r="AI31" s="103">
        <f t="shared" si="17"/>
        <v>0</v>
      </c>
      <c r="AJ31" s="103">
        <f t="shared" si="17"/>
        <v>0</v>
      </c>
      <c r="AK31" s="103">
        <f t="shared" si="17"/>
        <v>0</v>
      </c>
      <c r="AL31" s="103">
        <f t="shared" si="17"/>
        <v>0</v>
      </c>
      <c r="AM31" s="103">
        <f t="shared" si="17"/>
        <v>0</v>
      </c>
      <c r="AN31" s="22"/>
      <c r="AO31" s="22"/>
      <c r="AP31" s="22"/>
      <c r="AQ31" s="22"/>
      <c r="BD31" s="46"/>
      <c r="BE31" s="46"/>
    </row>
    <row r="32" spans="1:58" ht="31.8" thickBot="1">
      <c r="C32"/>
      <c r="D32" s="129">
        <v>2</v>
      </c>
      <c r="E32" s="103">
        <f>COUNTIF(E13:E31,$D32)</f>
        <v>2</v>
      </c>
      <c r="F32" s="103">
        <f>COUNTIF(F13:F31,$D32)</f>
        <v>3</v>
      </c>
      <c r="G32" s="103">
        <f>COUNTIF(G13:G31,$D32)</f>
        <v>3</v>
      </c>
      <c r="H32" s="103">
        <f>COUNTIF(H13:H31,$D32)</f>
        <v>3</v>
      </c>
      <c r="I32" s="103">
        <f>COUNTIF(I13:I31,$D32)</f>
        <v>1</v>
      </c>
      <c r="J32" s="103">
        <f t="shared" si="15"/>
        <v>3</v>
      </c>
      <c r="K32" s="103">
        <f t="shared" si="15"/>
        <v>4</v>
      </c>
      <c r="L32" s="103">
        <f t="shared" si="15"/>
        <v>4</v>
      </c>
      <c r="M32" s="103">
        <f t="shared" si="15"/>
        <v>4</v>
      </c>
      <c r="N32" s="103">
        <f t="shared" si="15"/>
        <v>3</v>
      </c>
      <c r="O32" s="103">
        <f t="shared" si="15"/>
        <v>4</v>
      </c>
      <c r="P32" s="103">
        <f t="shared" si="15"/>
        <v>4</v>
      </c>
      <c r="Q32" s="103">
        <f t="shared" si="15"/>
        <v>3</v>
      </c>
      <c r="R32" s="103">
        <f t="shared" si="15"/>
        <v>2</v>
      </c>
      <c r="S32" s="103">
        <f t="shared" si="15"/>
        <v>4</v>
      </c>
      <c r="T32" s="103">
        <f t="shared" si="16"/>
        <v>4</v>
      </c>
      <c r="U32" s="103">
        <f t="shared" si="16"/>
        <v>4</v>
      </c>
      <c r="V32" s="103">
        <f t="shared" si="16"/>
        <v>5</v>
      </c>
      <c r="W32" s="103">
        <f t="shared" si="16"/>
        <v>4</v>
      </c>
      <c r="X32" s="103">
        <f t="shared" si="16"/>
        <v>4</v>
      </c>
      <c r="Y32" s="103">
        <f t="shared" si="16"/>
        <v>4</v>
      </c>
      <c r="Z32" s="103">
        <f t="shared" si="16"/>
        <v>3</v>
      </c>
      <c r="AA32" s="103">
        <f t="shared" si="16"/>
        <v>4</v>
      </c>
      <c r="AB32" s="103">
        <f t="shared" si="16"/>
        <v>4</v>
      </c>
      <c r="AC32" s="103">
        <f t="shared" si="16"/>
        <v>4</v>
      </c>
      <c r="AD32" s="103">
        <f t="shared" si="17"/>
        <v>4</v>
      </c>
      <c r="AE32" s="103">
        <f t="shared" si="17"/>
        <v>4</v>
      </c>
      <c r="AF32" s="103">
        <f t="shared" si="17"/>
        <v>4</v>
      </c>
      <c r="AG32" s="103">
        <f t="shared" si="17"/>
        <v>4</v>
      </c>
      <c r="AH32" s="103">
        <f t="shared" si="17"/>
        <v>4</v>
      </c>
      <c r="AI32" s="103">
        <f t="shared" si="17"/>
        <v>3</v>
      </c>
      <c r="AJ32" s="103">
        <f t="shared" si="17"/>
        <v>4</v>
      </c>
      <c r="AK32" s="103">
        <f t="shared" si="17"/>
        <v>3</v>
      </c>
      <c r="AL32" s="103">
        <f t="shared" si="17"/>
        <v>4</v>
      </c>
      <c r="AM32" s="103">
        <f t="shared" si="17"/>
        <v>4</v>
      </c>
      <c r="AN32" s="22"/>
      <c r="AO32" s="22"/>
      <c r="AP32" s="22"/>
      <c r="AQ32" s="22"/>
      <c r="BD32" s="46"/>
      <c r="BE32" s="46"/>
    </row>
    <row r="33" spans="3:79" ht="31.8" thickBot="1">
      <c r="C33"/>
      <c r="D33" s="129" t="s">
        <v>37</v>
      </c>
      <c r="E33" s="103">
        <f t="shared" ref="E33:I34" si="20">COUNTIF(E13:E32,$D33)</f>
        <v>0</v>
      </c>
      <c r="F33" s="103">
        <f t="shared" si="20"/>
        <v>0</v>
      </c>
      <c r="G33" s="103">
        <f t="shared" si="20"/>
        <v>0</v>
      </c>
      <c r="H33" s="103">
        <f t="shared" si="20"/>
        <v>0</v>
      </c>
      <c r="I33" s="103">
        <f t="shared" si="20"/>
        <v>0</v>
      </c>
      <c r="J33" s="103">
        <f t="shared" si="15"/>
        <v>0</v>
      </c>
      <c r="K33" s="103">
        <f t="shared" si="15"/>
        <v>0</v>
      </c>
      <c r="L33" s="103">
        <f t="shared" si="15"/>
        <v>0</v>
      </c>
      <c r="M33" s="103">
        <f t="shared" si="15"/>
        <v>0</v>
      </c>
      <c r="N33" s="103">
        <f t="shared" si="15"/>
        <v>0</v>
      </c>
      <c r="O33" s="103">
        <f t="shared" si="15"/>
        <v>0</v>
      </c>
      <c r="P33" s="103">
        <f t="shared" si="15"/>
        <v>0</v>
      </c>
      <c r="Q33" s="103">
        <f t="shared" si="15"/>
        <v>0</v>
      </c>
      <c r="R33" s="103">
        <f t="shared" si="15"/>
        <v>0</v>
      </c>
      <c r="S33" s="103">
        <f t="shared" si="15"/>
        <v>0</v>
      </c>
      <c r="T33" s="103">
        <f t="shared" si="16"/>
        <v>0</v>
      </c>
      <c r="U33" s="103">
        <f t="shared" si="16"/>
        <v>0</v>
      </c>
      <c r="V33" s="103">
        <f t="shared" si="16"/>
        <v>0</v>
      </c>
      <c r="W33" s="103">
        <f t="shared" si="16"/>
        <v>0</v>
      </c>
      <c r="X33" s="103">
        <f t="shared" si="16"/>
        <v>0</v>
      </c>
      <c r="Y33" s="103">
        <f t="shared" si="16"/>
        <v>0</v>
      </c>
      <c r="Z33" s="103">
        <f t="shared" si="16"/>
        <v>0</v>
      </c>
      <c r="AA33" s="103">
        <f t="shared" si="16"/>
        <v>0</v>
      </c>
      <c r="AB33" s="103">
        <f t="shared" si="16"/>
        <v>0</v>
      </c>
      <c r="AC33" s="103">
        <f t="shared" si="16"/>
        <v>0</v>
      </c>
      <c r="AD33" s="103">
        <f t="shared" si="17"/>
        <v>0</v>
      </c>
      <c r="AE33" s="103">
        <f t="shared" si="17"/>
        <v>0</v>
      </c>
      <c r="AF33" s="103">
        <f t="shared" si="17"/>
        <v>0</v>
      </c>
      <c r="AG33" s="103">
        <f t="shared" si="17"/>
        <v>0</v>
      </c>
      <c r="AH33" s="103">
        <f t="shared" si="17"/>
        <v>0</v>
      </c>
      <c r="AI33" s="103">
        <f t="shared" si="17"/>
        <v>0</v>
      </c>
      <c r="AJ33" s="103">
        <f t="shared" si="17"/>
        <v>0</v>
      </c>
      <c r="AK33" s="103">
        <f t="shared" si="17"/>
        <v>0</v>
      </c>
      <c r="AL33" s="103">
        <f t="shared" si="17"/>
        <v>0</v>
      </c>
      <c r="AM33" s="103">
        <f t="shared" si="17"/>
        <v>0</v>
      </c>
      <c r="AN33" s="22"/>
      <c r="AO33" s="22"/>
      <c r="AP33" s="22"/>
      <c r="AQ33" s="22"/>
      <c r="BD33" s="46"/>
      <c r="BE33" s="46"/>
    </row>
    <row r="34" spans="3:79" ht="31.8" thickBot="1">
      <c r="C34"/>
      <c r="D34" s="129" t="s">
        <v>40</v>
      </c>
      <c r="E34" s="103">
        <f t="shared" si="20"/>
        <v>0</v>
      </c>
      <c r="F34" s="103">
        <f t="shared" si="20"/>
        <v>0</v>
      </c>
      <c r="G34" s="103">
        <f t="shared" si="20"/>
        <v>0</v>
      </c>
      <c r="H34" s="103">
        <f t="shared" si="20"/>
        <v>0</v>
      </c>
      <c r="I34" s="103">
        <f t="shared" si="20"/>
        <v>0</v>
      </c>
      <c r="J34" s="103">
        <f t="shared" si="15"/>
        <v>0</v>
      </c>
      <c r="K34" s="103">
        <f t="shared" si="15"/>
        <v>0</v>
      </c>
      <c r="L34" s="103">
        <f t="shared" si="15"/>
        <v>0</v>
      </c>
      <c r="M34" s="103">
        <f t="shared" si="15"/>
        <v>0</v>
      </c>
      <c r="N34" s="103">
        <f t="shared" si="15"/>
        <v>0</v>
      </c>
      <c r="O34" s="103">
        <f t="shared" si="15"/>
        <v>0</v>
      </c>
      <c r="P34" s="103">
        <f t="shared" si="15"/>
        <v>0</v>
      </c>
      <c r="Q34" s="103">
        <f t="shared" si="15"/>
        <v>0</v>
      </c>
      <c r="R34" s="103">
        <f t="shared" si="15"/>
        <v>0</v>
      </c>
      <c r="S34" s="103">
        <f t="shared" si="15"/>
        <v>0</v>
      </c>
      <c r="T34" s="103">
        <f t="shared" si="16"/>
        <v>0</v>
      </c>
      <c r="U34" s="103">
        <f t="shared" si="16"/>
        <v>0</v>
      </c>
      <c r="V34" s="103">
        <f t="shared" si="16"/>
        <v>0</v>
      </c>
      <c r="W34" s="103">
        <f t="shared" si="16"/>
        <v>0</v>
      </c>
      <c r="X34" s="103">
        <f t="shared" si="16"/>
        <v>0</v>
      </c>
      <c r="Y34" s="103">
        <f t="shared" si="16"/>
        <v>0</v>
      </c>
      <c r="Z34" s="103">
        <f t="shared" si="16"/>
        <v>0</v>
      </c>
      <c r="AA34" s="103">
        <f t="shared" si="16"/>
        <v>0</v>
      </c>
      <c r="AB34" s="103">
        <f t="shared" si="16"/>
        <v>0</v>
      </c>
      <c r="AC34" s="103">
        <f t="shared" si="16"/>
        <v>0</v>
      </c>
      <c r="AD34" s="103">
        <f t="shared" si="17"/>
        <v>0</v>
      </c>
      <c r="AE34" s="103">
        <f t="shared" si="17"/>
        <v>0</v>
      </c>
      <c r="AF34" s="103">
        <f t="shared" si="17"/>
        <v>0</v>
      </c>
      <c r="AG34" s="103">
        <f t="shared" si="17"/>
        <v>0</v>
      </c>
      <c r="AH34" s="103">
        <f t="shared" si="17"/>
        <v>0</v>
      </c>
      <c r="AI34" s="103">
        <f t="shared" si="17"/>
        <v>0</v>
      </c>
      <c r="AJ34" s="103">
        <f t="shared" si="17"/>
        <v>0</v>
      </c>
      <c r="AK34" s="103">
        <f t="shared" si="17"/>
        <v>0</v>
      </c>
      <c r="AL34" s="103">
        <f t="shared" si="17"/>
        <v>0</v>
      </c>
      <c r="AM34" s="103">
        <f t="shared" si="17"/>
        <v>0</v>
      </c>
    </row>
    <row r="35" spans="3:79" ht="31.8" thickBot="1">
      <c r="C35"/>
      <c r="D35" s="130">
        <v>3</v>
      </c>
      <c r="E35" s="103">
        <f>COUNTIF(E16:E34,$D35)</f>
        <v>0</v>
      </c>
      <c r="F35" s="103">
        <f>COUNTIF(F16:F34,$D35)</f>
        <v>1</v>
      </c>
      <c r="G35" s="103">
        <f>COUNTIF(G16:G34,$D35)</f>
        <v>2</v>
      </c>
      <c r="H35" s="103">
        <f>COUNTIF(H16:H34,$D35)</f>
        <v>3</v>
      </c>
      <c r="I35" s="103">
        <f>COUNTIF(I16:I34,$D35)</f>
        <v>3</v>
      </c>
      <c r="J35" s="103">
        <f t="shared" si="15"/>
        <v>3</v>
      </c>
      <c r="K35" s="103">
        <f t="shared" si="15"/>
        <v>4</v>
      </c>
      <c r="L35" s="103">
        <f t="shared" si="15"/>
        <v>2</v>
      </c>
      <c r="M35" s="103">
        <f t="shared" si="15"/>
        <v>2</v>
      </c>
      <c r="N35" s="103">
        <f t="shared" si="15"/>
        <v>2</v>
      </c>
      <c r="O35" s="103">
        <f t="shared" si="15"/>
        <v>2</v>
      </c>
      <c r="P35" s="103">
        <f t="shared" si="15"/>
        <v>3</v>
      </c>
      <c r="Q35" s="103">
        <f t="shared" si="15"/>
        <v>2</v>
      </c>
      <c r="R35" s="103">
        <f t="shared" si="15"/>
        <v>2</v>
      </c>
      <c r="S35" s="103">
        <f t="shared" si="15"/>
        <v>2</v>
      </c>
      <c r="T35" s="103">
        <f t="shared" si="16"/>
        <v>2</v>
      </c>
      <c r="U35" s="103">
        <f t="shared" si="16"/>
        <v>2</v>
      </c>
      <c r="V35" s="103">
        <f t="shared" si="16"/>
        <v>2</v>
      </c>
      <c r="W35" s="103">
        <f t="shared" si="16"/>
        <v>2</v>
      </c>
      <c r="X35" s="103">
        <f t="shared" si="16"/>
        <v>2</v>
      </c>
      <c r="Y35" s="103">
        <f t="shared" si="16"/>
        <v>3</v>
      </c>
      <c r="Z35" s="103">
        <f t="shared" si="16"/>
        <v>3</v>
      </c>
      <c r="AA35" s="103">
        <f t="shared" si="16"/>
        <v>2</v>
      </c>
      <c r="AB35" s="103">
        <f t="shared" si="16"/>
        <v>3</v>
      </c>
      <c r="AC35" s="103">
        <f t="shared" si="16"/>
        <v>2</v>
      </c>
      <c r="AD35" s="103">
        <f t="shared" si="17"/>
        <v>2</v>
      </c>
      <c r="AE35" s="103">
        <f t="shared" si="17"/>
        <v>2</v>
      </c>
      <c r="AF35" s="103">
        <f t="shared" si="17"/>
        <v>3</v>
      </c>
      <c r="AG35" s="103">
        <f t="shared" si="17"/>
        <v>3</v>
      </c>
      <c r="AH35" s="103">
        <f t="shared" si="17"/>
        <v>2</v>
      </c>
      <c r="AI35" s="103">
        <f t="shared" si="17"/>
        <v>2</v>
      </c>
      <c r="AJ35" s="103">
        <f t="shared" si="17"/>
        <v>2</v>
      </c>
      <c r="AK35" s="103">
        <f t="shared" si="17"/>
        <v>2</v>
      </c>
      <c r="AL35" s="103">
        <f t="shared" si="17"/>
        <v>3</v>
      </c>
      <c r="AM35" s="103">
        <f t="shared" si="17"/>
        <v>3</v>
      </c>
      <c r="AN35" s="8"/>
      <c r="AO35" s="8"/>
      <c r="AP35" s="8"/>
      <c r="AQ35" s="8"/>
      <c r="AR35" s="8"/>
      <c r="AS35" s="8"/>
      <c r="AT35" s="8"/>
      <c r="AU35" s="8"/>
      <c r="AV35" s="8"/>
      <c r="AW35" s="8"/>
      <c r="AX35" s="8"/>
      <c r="AY35" s="8"/>
      <c r="AZ35" s="8"/>
      <c r="BA35" s="8"/>
      <c r="BB35" s="8"/>
      <c r="BC35" s="8"/>
      <c r="BD35" s="8"/>
    </row>
    <row r="36" spans="3:79" ht="31.8" thickBot="1">
      <c r="C36"/>
      <c r="D36" s="131" t="s">
        <v>56</v>
      </c>
      <c r="E36" s="103">
        <f t="shared" ref="E36:I37" si="21">COUNTIF(E16:E35,$D36)</f>
        <v>6</v>
      </c>
      <c r="F36" s="103">
        <f t="shared" si="21"/>
        <v>2</v>
      </c>
      <c r="G36" s="103">
        <f t="shared" si="21"/>
        <v>4</v>
      </c>
      <c r="H36" s="103">
        <f t="shared" si="21"/>
        <v>5</v>
      </c>
      <c r="I36" s="103">
        <f t="shared" si="21"/>
        <v>2</v>
      </c>
      <c r="J36" s="103">
        <f t="shared" si="15"/>
        <v>6</v>
      </c>
      <c r="K36" s="103">
        <f t="shared" si="15"/>
        <v>6</v>
      </c>
      <c r="L36" s="103">
        <f t="shared" si="15"/>
        <v>7</v>
      </c>
      <c r="M36" s="103">
        <f t="shared" si="15"/>
        <v>7</v>
      </c>
      <c r="N36" s="103">
        <f t="shared" si="15"/>
        <v>7</v>
      </c>
      <c r="O36" s="103">
        <f t="shared" si="15"/>
        <v>5</v>
      </c>
      <c r="P36" s="103">
        <f t="shared" si="15"/>
        <v>6</v>
      </c>
      <c r="Q36" s="103">
        <f t="shared" si="15"/>
        <v>9</v>
      </c>
      <c r="R36" s="103">
        <f t="shared" si="15"/>
        <v>7</v>
      </c>
      <c r="S36" s="103">
        <f t="shared" si="15"/>
        <v>6</v>
      </c>
      <c r="T36" s="103">
        <f t="shared" si="16"/>
        <v>6</v>
      </c>
      <c r="U36" s="103">
        <f t="shared" si="16"/>
        <v>6</v>
      </c>
      <c r="V36" s="103">
        <f t="shared" si="16"/>
        <v>6</v>
      </c>
      <c r="W36" s="103">
        <f t="shared" si="16"/>
        <v>7</v>
      </c>
      <c r="X36" s="103">
        <f t="shared" si="16"/>
        <v>5</v>
      </c>
      <c r="Y36" s="103">
        <f t="shared" si="16"/>
        <v>6</v>
      </c>
      <c r="Z36" s="103">
        <f t="shared" si="16"/>
        <v>6</v>
      </c>
      <c r="AA36" s="103">
        <f t="shared" si="16"/>
        <v>7</v>
      </c>
      <c r="AB36" s="103">
        <f t="shared" si="16"/>
        <v>6</v>
      </c>
      <c r="AC36" s="103">
        <f t="shared" si="16"/>
        <v>6</v>
      </c>
      <c r="AD36" s="103">
        <f t="shared" si="17"/>
        <v>6</v>
      </c>
      <c r="AE36" s="103">
        <f t="shared" si="17"/>
        <v>6</v>
      </c>
      <c r="AF36" s="103">
        <f t="shared" si="17"/>
        <v>6</v>
      </c>
      <c r="AG36" s="103">
        <f t="shared" si="17"/>
        <v>6</v>
      </c>
      <c r="AH36" s="103">
        <f t="shared" si="17"/>
        <v>7</v>
      </c>
      <c r="AI36" s="103">
        <f t="shared" si="17"/>
        <v>6</v>
      </c>
      <c r="AJ36" s="103">
        <f t="shared" si="17"/>
        <v>4</v>
      </c>
      <c r="AK36" s="103">
        <f t="shared" si="17"/>
        <v>7</v>
      </c>
      <c r="AL36" s="103">
        <f t="shared" si="17"/>
        <v>7</v>
      </c>
      <c r="AM36" s="103">
        <f t="shared" si="17"/>
        <v>5</v>
      </c>
      <c r="AN36" s="34"/>
      <c r="AO36" s="34"/>
      <c r="AP36" s="34"/>
      <c r="AQ36" s="34"/>
      <c r="AR36" s="34"/>
      <c r="AS36" s="34"/>
      <c r="AT36" s="34"/>
      <c r="AU36" s="34"/>
      <c r="AV36" s="34"/>
      <c r="AW36" s="34"/>
      <c r="AX36" s="34"/>
      <c r="AY36" s="34"/>
      <c r="AZ36" s="34"/>
      <c r="BA36" s="34"/>
      <c r="BB36" s="34"/>
      <c r="BC36" s="34"/>
      <c r="BD36" s="34"/>
      <c r="BE36" s="34"/>
      <c r="BF36" s="34"/>
      <c r="BG36" s="34"/>
      <c r="BH36" s="34"/>
      <c r="BI36" s="34"/>
      <c r="BJ36" s="34"/>
      <c r="BK36" s="8"/>
      <c r="BL36" s="8"/>
      <c r="BM36" s="8"/>
      <c r="BN36" s="8"/>
      <c r="BO36" s="8"/>
      <c r="BP36" s="8"/>
      <c r="BQ36" s="8"/>
      <c r="BR36" s="8"/>
      <c r="BS36" s="8"/>
      <c r="BT36" s="8"/>
      <c r="BU36" s="8"/>
      <c r="BV36" s="8"/>
      <c r="BW36" s="8"/>
      <c r="BX36" s="8"/>
      <c r="BY36" s="8"/>
      <c r="BZ36" s="8"/>
      <c r="CA36" s="8"/>
    </row>
    <row r="37" spans="3:79" ht="31.8" thickBot="1">
      <c r="C37"/>
      <c r="D37" s="132" t="s">
        <v>84</v>
      </c>
      <c r="E37" s="103">
        <f t="shared" si="21"/>
        <v>0</v>
      </c>
      <c r="F37" s="103">
        <f t="shared" si="21"/>
        <v>0</v>
      </c>
      <c r="G37" s="103">
        <f t="shared" si="21"/>
        <v>0</v>
      </c>
      <c r="H37" s="103">
        <f t="shared" si="21"/>
        <v>0</v>
      </c>
      <c r="I37" s="103">
        <f t="shared" si="21"/>
        <v>1</v>
      </c>
      <c r="J37" s="103">
        <f t="shared" si="15"/>
        <v>1</v>
      </c>
      <c r="K37" s="103">
        <f t="shared" si="15"/>
        <v>0</v>
      </c>
      <c r="L37" s="103">
        <f t="shared" si="15"/>
        <v>0</v>
      </c>
      <c r="M37" s="103">
        <f t="shared" si="15"/>
        <v>0</v>
      </c>
      <c r="N37" s="103">
        <f t="shared" si="15"/>
        <v>0</v>
      </c>
      <c r="O37" s="103">
        <f t="shared" si="15"/>
        <v>2</v>
      </c>
      <c r="P37" s="103">
        <f t="shared" si="15"/>
        <v>0</v>
      </c>
      <c r="Q37" s="103">
        <f t="shared" si="15"/>
        <v>0</v>
      </c>
      <c r="R37" s="103">
        <f t="shared" si="15"/>
        <v>0</v>
      </c>
      <c r="S37" s="103">
        <f t="shared" si="15"/>
        <v>0</v>
      </c>
      <c r="T37" s="103">
        <f t="shared" si="16"/>
        <v>0</v>
      </c>
      <c r="U37" s="103">
        <f t="shared" si="16"/>
        <v>0</v>
      </c>
      <c r="V37" s="103">
        <f t="shared" si="16"/>
        <v>0</v>
      </c>
      <c r="W37" s="103">
        <f t="shared" si="16"/>
        <v>0</v>
      </c>
      <c r="X37" s="103">
        <f t="shared" si="16"/>
        <v>2</v>
      </c>
      <c r="Y37" s="103">
        <f t="shared" si="16"/>
        <v>0</v>
      </c>
      <c r="Z37" s="103">
        <f t="shared" si="16"/>
        <v>0</v>
      </c>
      <c r="AA37" s="103">
        <f t="shared" si="16"/>
        <v>0</v>
      </c>
      <c r="AB37" s="103">
        <f t="shared" si="16"/>
        <v>0</v>
      </c>
      <c r="AC37" s="103">
        <f t="shared" si="16"/>
        <v>0</v>
      </c>
      <c r="AD37" s="103">
        <f t="shared" si="17"/>
        <v>0</v>
      </c>
      <c r="AE37" s="103">
        <f t="shared" si="17"/>
        <v>0</v>
      </c>
      <c r="AF37" s="103">
        <f t="shared" si="17"/>
        <v>0</v>
      </c>
      <c r="AG37" s="103">
        <f t="shared" si="17"/>
        <v>0</v>
      </c>
      <c r="AH37" s="103">
        <f t="shared" si="17"/>
        <v>0</v>
      </c>
      <c r="AI37" s="103">
        <f t="shared" si="17"/>
        <v>0</v>
      </c>
      <c r="AJ37" s="103">
        <f t="shared" si="17"/>
        <v>2</v>
      </c>
      <c r="AK37" s="103">
        <f t="shared" si="17"/>
        <v>0</v>
      </c>
      <c r="AL37" s="103">
        <f t="shared" si="17"/>
        <v>0</v>
      </c>
      <c r="AM37" s="103">
        <f t="shared" si="17"/>
        <v>1</v>
      </c>
      <c r="AN37" s="8"/>
      <c r="AO37" s="8"/>
      <c r="AP37" s="8"/>
      <c r="AQ37" s="8"/>
      <c r="AR37" s="8"/>
      <c r="AS37" s="8"/>
      <c r="AT37" s="8"/>
      <c r="AU37" s="8"/>
      <c r="AV37" s="8"/>
      <c r="AW37" s="8"/>
      <c r="AX37" s="8"/>
      <c r="AY37" s="8"/>
      <c r="AZ37" s="8"/>
      <c r="BA37" s="8"/>
      <c r="BB37" s="8"/>
      <c r="BC37" s="8"/>
      <c r="BD37" s="8"/>
    </row>
    <row r="38" spans="3:79" ht="31.8" thickBot="1">
      <c r="C38"/>
      <c r="D38" s="132" t="s">
        <v>85</v>
      </c>
      <c r="E38" s="103">
        <f>COUNTIF(E19:E37,$D38)</f>
        <v>0</v>
      </c>
      <c r="F38" s="103">
        <f>COUNTIF(F19:F37,$D38)</f>
        <v>0</v>
      </c>
      <c r="G38" s="103">
        <f>COUNTIF(G19:G37,$D38)</f>
        <v>0</v>
      </c>
      <c r="H38" s="103">
        <f>COUNTIF(H19:H37,$D38)</f>
        <v>0</v>
      </c>
      <c r="I38" s="103">
        <f>COUNTIF(I19:I37,$D38)</f>
        <v>0</v>
      </c>
      <c r="J38" s="103">
        <f>SUM(J36:J37)</f>
        <v>7</v>
      </c>
      <c r="K38" s="103">
        <f t="shared" ref="K38:AJ38" si="22">SUM(K36:K37)</f>
        <v>6</v>
      </c>
      <c r="L38" s="103">
        <f t="shared" si="22"/>
        <v>7</v>
      </c>
      <c r="M38" s="103">
        <f t="shared" si="22"/>
        <v>7</v>
      </c>
      <c r="N38" s="103">
        <f t="shared" si="22"/>
        <v>7</v>
      </c>
      <c r="O38" s="103">
        <f t="shared" si="22"/>
        <v>7</v>
      </c>
      <c r="P38" s="103">
        <f t="shared" si="22"/>
        <v>6</v>
      </c>
      <c r="Q38" s="103">
        <f t="shared" si="22"/>
        <v>9</v>
      </c>
      <c r="R38" s="103">
        <f t="shared" si="22"/>
        <v>7</v>
      </c>
      <c r="S38" s="103">
        <f t="shared" si="22"/>
        <v>6</v>
      </c>
      <c r="T38" s="103">
        <f t="shared" si="22"/>
        <v>6</v>
      </c>
      <c r="U38" s="103">
        <f t="shared" si="22"/>
        <v>6</v>
      </c>
      <c r="V38" s="103">
        <f t="shared" si="22"/>
        <v>6</v>
      </c>
      <c r="W38" s="103">
        <f t="shared" si="22"/>
        <v>7</v>
      </c>
      <c r="X38" s="103">
        <f t="shared" si="22"/>
        <v>7</v>
      </c>
      <c r="Y38" s="103">
        <f t="shared" si="22"/>
        <v>6</v>
      </c>
      <c r="Z38" s="103">
        <f t="shared" si="22"/>
        <v>6</v>
      </c>
      <c r="AA38" s="103">
        <f t="shared" si="22"/>
        <v>7</v>
      </c>
      <c r="AB38" s="103">
        <f t="shared" si="22"/>
        <v>6</v>
      </c>
      <c r="AC38" s="103">
        <f t="shared" si="22"/>
        <v>6</v>
      </c>
      <c r="AD38" s="103">
        <f t="shared" si="22"/>
        <v>6</v>
      </c>
      <c r="AE38" s="103">
        <f t="shared" si="22"/>
        <v>6</v>
      </c>
      <c r="AF38" s="103">
        <f t="shared" si="22"/>
        <v>6</v>
      </c>
      <c r="AG38" s="103">
        <f t="shared" si="22"/>
        <v>6</v>
      </c>
      <c r="AH38" s="103">
        <f t="shared" si="22"/>
        <v>7</v>
      </c>
      <c r="AI38" s="103">
        <f t="shared" si="22"/>
        <v>6</v>
      </c>
      <c r="AJ38" s="103">
        <f t="shared" si="22"/>
        <v>6</v>
      </c>
      <c r="AK38" s="103">
        <f t="shared" ref="AK38:AL38" si="23">SUM(AK36:AK37)</f>
        <v>7</v>
      </c>
      <c r="AL38" s="103">
        <f t="shared" si="23"/>
        <v>7</v>
      </c>
      <c r="AM38" s="103">
        <f t="shared" ref="AM38" si="24">SUM(AM36:AM37)</f>
        <v>6</v>
      </c>
      <c r="AN38" s="8"/>
      <c r="AO38" s="8"/>
      <c r="AP38" s="8"/>
      <c r="AQ38" s="8"/>
      <c r="AR38" s="8"/>
      <c r="AS38" s="8"/>
      <c r="AT38" s="8"/>
      <c r="AU38" s="8"/>
      <c r="AV38" s="8"/>
      <c r="AW38" s="8"/>
      <c r="AX38" s="8"/>
      <c r="AY38" s="8"/>
      <c r="AZ38" s="8"/>
      <c r="BA38" s="8"/>
      <c r="BB38" s="8"/>
      <c r="BC38" s="8"/>
      <c r="BD38" s="8"/>
    </row>
    <row r="39" spans="3:79" ht="31.8" thickBot="1">
      <c r="C39"/>
      <c r="D39" s="132" t="s">
        <v>86</v>
      </c>
      <c r="E39" s="103">
        <f>SUM(E25:E35)</f>
        <v>6</v>
      </c>
      <c r="F39" s="103">
        <f>SUM(F25:F35)</f>
        <v>8</v>
      </c>
      <c r="G39" s="103">
        <f>SUM(G25:G35)</f>
        <v>9</v>
      </c>
      <c r="H39" s="103">
        <f>SUM(H25:H35)</f>
        <v>8</v>
      </c>
      <c r="I39" s="103">
        <f>SUM(I25:I35)</f>
        <v>8</v>
      </c>
      <c r="J39" s="103">
        <f t="shared" ref="J39:AJ39" si="25">SUM(J25:J35)</f>
        <v>10</v>
      </c>
      <c r="K39" s="103">
        <f t="shared" si="25"/>
        <v>11</v>
      </c>
      <c r="L39" s="103">
        <f t="shared" si="25"/>
        <v>10</v>
      </c>
      <c r="M39" s="103">
        <f t="shared" si="25"/>
        <v>10</v>
      </c>
      <c r="N39" s="103">
        <f t="shared" si="25"/>
        <v>10</v>
      </c>
      <c r="O39" s="103">
        <f t="shared" si="25"/>
        <v>10</v>
      </c>
      <c r="P39" s="103">
        <f t="shared" si="25"/>
        <v>11</v>
      </c>
      <c r="Q39" s="103">
        <f t="shared" si="25"/>
        <v>8</v>
      </c>
      <c r="R39" s="103">
        <f t="shared" si="25"/>
        <v>10</v>
      </c>
      <c r="S39" s="103">
        <f t="shared" si="25"/>
        <v>11</v>
      </c>
      <c r="T39" s="103">
        <f t="shared" si="25"/>
        <v>11</v>
      </c>
      <c r="U39" s="103">
        <f t="shared" si="25"/>
        <v>11</v>
      </c>
      <c r="V39" s="103">
        <f t="shared" si="25"/>
        <v>11</v>
      </c>
      <c r="W39" s="103">
        <f t="shared" si="25"/>
        <v>10</v>
      </c>
      <c r="X39" s="103">
        <f t="shared" si="25"/>
        <v>10</v>
      </c>
      <c r="Y39" s="103">
        <f t="shared" si="25"/>
        <v>11</v>
      </c>
      <c r="Z39" s="103">
        <f t="shared" si="25"/>
        <v>11</v>
      </c>
      <c r="AA39" s="103">
        <f t="shared" si="25"/>
        <v>10</v>
      </c>
      <c r="AB39" s="103">
        <f t="shared" si="25"/>
        <v>11</v>
      </c>
      <c r="AC39" s="103">
        <f t="shared" si="25"/>
        <v>11</v>
      </c>
      <c r="AD39" s="103">
        <f t="shared" si="25"/>
        <v>11</v>
      </c>
      <c r="AE39" s="103">
        <f t="shared" si="25"/>
        <v>11</v>
      </c>
      <c r="AF39" s="103">
        <f t="shared" si="25"/>
        <v>11</v>
      </c>
      <c r="AG39" s="103">
        <f t="shared" si="25"/>
        <v>11</v>
      </c>
      <c r="AH39" s="103">
        <f t="shared" si="25"/>
        <v>10</v>
      </c>
      <c r="AI39" s="103">
        <f t="shared" si="25"/>
        <v>11</v>
      </c>
      <c r="AJ39" s="103">
        <f t="shared" si="25"/>
        <v>11</v>
      </c>
      <c r="AK39" s="103">
        <f t="shared" ref="AK39:AL39" si="26">SUM(AK25:AK35)</f>
        <v>10</v>
      </c>
      <c r="AL39" s="103">
        <f t="shared" si="26"/>
        <v>10</v>
      </c>
      <c r="AM39" s="103">
        <f t="shared" ref="AM39" si="27">SUM(AM25:AM35)</f>
        <v>11</v>
      </c>
    </row>
    <row r="40" spans="3:79" ht="16.2" thickBot="1">
      <c r="C40"/>
      <c r="D40" s="97"/>
      <c r="E40" s="98"/>
      <c r="F40" s="98"/>
      <c r="G40" s="98"/>
      <c r="H40" s="98"/>
      <c r="I40" s="98"/>
      <c r="J40" s="98"/>
      <c r="K40" s="98"/>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row>
    <row r="41" spans="3:79" ht="16.2" thickBot="1">
      <c r="C41"/>
      <c r="D41" s="97"/>
      <c r="E41" s="98"/>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row>
    <row r="42" spans="3:79" ht="16.2" thickBot="1">
      <c r="C42"/>
      <c r="D42" s="97"/>
      <c r="E42" s="98"/>
      <c r="F42" s="98"/>
      <c r="G42" s="98"/>
      <c r="H42" s="98"/>
      <c r="I42" s="98"/>
      <c r="J42" s="98"/>
      <c r="K42" s="98"/>
      <c r="L42" s="98"/>
      <c r="M42" s="98"/>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row>
    <row r="43" spans="3:79" ht="16.2" thickBot="1">
      <c r="C43"/>
      <c r="D43" s="97"/>
      <c r="E43" s="98"/>
      <c r="F43" s="98"/>
      <c r="G43" s="98"/>
      <c r="H43" s="98"/>
      <c r="I43" s="98"/>
      <c r="J43" s="98"/>
      <c r="K43" s="98"/>
      <c r="L43" s="98"/>
      <c r="M43" s="98"/>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row>
    <row r="44" spans="3:79" ht="16.2" thickBot="1">
      <c r="C44"/>
      <c r="D44" s="97"/>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R44"/>
      <c r="AS44"/>
      <c r="AT44"/>
      <c r="AU44"/>
      <c r="AV44"/>
      <c r="AW44"/>
      <c r="AX44"/>
      <c r="AY44"/>
      <c r="AZ44"/>
      <c r="BA44"/>
      <c r="BB44"/>
    </row>
    <row r="45" spans="3:79" ht="16.2" thickBot="1">
      <c r="C45"/>
      <c r="D45" s="97"/>
      <c r="E45" s="98"/>
      <c r="F45" s="98"/>
      <c r="G45" s="98"/>
      <c r="H45" s="98"/>
      <c r="I45" s="98"/>
      <c r="J45" s="98"/>
      <c r="K45" s="98"/>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R45"/>
      <c r="AS45"/>
      <c r="AT45"/>
      <c r="AU45"/>
      <c r="AV45"/>
      <c r="AW45"/>
      <c r="AX45"/>
      <c r="AY45"/>
      <c r="AZ45"/>
      <c r="BA45"/>
      <c r="BB45"/>
    </row>
    <row r="46" spans="3:79" ht="16.2" thickBot="1">
      <c r="C46"/>
      <c r="D46" s="99"/>
      <c r="E46" s="98"/>
      <c r="F46" s="98"/>
      <c r="G46" s="98"/>
      <c r="H46" s="98"/>
      <c r="I46" s="98"/>
      <c r="J46" s="98"/>
      <c r="K46" s="98"/>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R46"/>
      <c r="AS46"/>
      <c r="AT46"/>
      <c r="AU46"/>
      <c r="AV46"/>
      <c r="AW46"/>
      <c r="AX46"/>
      <c r="AY46"/>
      <c r="AZ46"/>
      <c r="BA46"/>
      <c r="BB46"/>
    </row>
    <row r="47" spans="3:79" ht="16.2" thickBot="1">
      <c r="C47"/>
      <c r="D47" s="100"/>
      <c r="E47" s="98"/>
      <c r="F47" s="98"/>
      <c r="G47" s="98"/>
      <c r="H47" s="98"/>
      <c r="I47" s="98"/>
      <c r="J47" s="98"/>
      <c r="K47" s="98"/>
      <c r="L47" s="98"/>
      <c r="M47" s="98"/>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R47"/>
      <c r="AS47"/>
      <c r="AT47"/>
      <c r="AU47"/>
      <c r="AV47"/>
      <c r="AW47"/>
      <c r="AX47"/>
      <c r="AY47"/>
      <c r="AZ47"/>
      <c r="BA47"/>
      <c r="BB47"/>
    </row>
    <row r="48" spans="3:79" ht="16.2" thickBot="1">
      <c r="C48"/>
      <c r="D48" s="101"/>
      <c r="E48" s="98"/>
      <c r="F48" s="98"/>
      <c r="G48" s="98"/>
      <c r="H48" s="98"/>
      <c r="I48" s="98"/>
      <c r="J48" s="98"/>
      <c r="K48" s="98"/>
      <c r="L48" s="98"/>
      <c r="M48" s="98"/>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R48"/>
      <c r="AS48"/>
      <c r="AT48"/>
      <c r="AU48"/>
      <c r="AV48"/>
      <c r="AW48"/>
      <c r="AX48"/>
      <c r="AY48"/>
      <c r="AZ48"/>
      <c r="BA48"/>
      <c r="BB48"/>
    </row>
    <row r="49" spans="3:54" ht="16.2" thickBot="1">
      <c r="C49"/>
      <c r="D49" s="101"/>
      <c r="E49" s="98"/>
      <c r="F49" s="98"/>
      <c r="G49" s="98"/>
      <c r="H49" s="98"/>
      <c r="I49" s="98"/>
      <c r="J49" s="98"/>
      <c r="K49" s="102"/>
      <c r="L49" s="102"/>
      <c r="M49" s="102"/>
      <c r="N49" s="102"/>
      <c r="O49" s="102"/>
      <c r="P49" s="102"/>
      <c r="Q49" s="102"/>
      <c r="R49" s="102"/>
      <c r="S49" s="102"/>
      <c r="T49" s="102"/>
      <c r="U49" s="102"/>
      <c r="V49" s="102"/>
      <c r="W49" s="102"/>
      <c r="X49" s="102"/>
      <c r="Y49" s="102"/>
      <c r="Z49" s="102"/>
      <c r="AA49" s="102"/>
      <c r="AB49" s="102"/>
      <c r="AC49" s="102"/>
      <c r="AD49" s="102"/>
      <c r="AE49" s="102"/>
      <c r="AF49" s="102"/>
      <c r="AG49" s="102"/>
      <c r="AH49" s="102"/>
      <c r="AI49" s="102"/>
      <c r="AJ49" s="102"/>
      <c r="AK49" s="102"/>
      <c r="AL49" s="102"/>
      <c r="AM49" s="102"/>
      <c r="AR49"/>
      <c r="AS49"/>
      <c r="AT49"/>
      <c r="AU49"/>
      <c r="AV49"/>
      <c r="AW49"/>
      <c r="AX49"/>
      <c r="AY49"/>
      <c r="AZ49"/>
      <c r="BA49"/>
      <c r="BB49"/>
    </row>
    <row r="50" spans="3:54" ht="16.2" thickBot="1">
      <c r="C50"/>
      <c r="D50" s="101"/>
      <c r="E50" s="98"/>
      <c r="F50" s="98"/>
      <c r="G50" s="98"/>
      <c r="H50" s="98"/>
      <c r="I50" s="98"/>
      <c r="J50" s="98"/>
      <c r="K50" s="102"/>
      <c r="L50" s="102"/>
      <c r="M50" s="102"/>
      <c r="N50" s="102"/>
      <c r="O50" s="102"/>
      <c r="P50" s="102"/>
      <c r="Q50" s="102"/>
      <c r="R50" s="102"/>
      <c r="S50" s="102"/>
      <c r="T50" s="102"/>
      <c r="U50" s="102"/>
      <c r="V50" s="102"/>
      <c r="W50" s="102"/>
      <c r="X50" s="102"/>
      <c r="Y50" s="102"/>
      <c r="Z50" s="102"/>
      <c r="AA50" s="102"/>
      <c r="AB50" s="102"/>
      <c r="AC50" s="102"/>
      <c r="AD50" s="102"/>
      <c r="AE50" s="102"/>
      <c r="AF50" s="102"/>
      <c r="AG50" s="102"/>
      <c r="AH50" s="102"/>
      <c r="AI50" s="102"/>
      <c r="AJ50" s="102"/>
      <c r="AK50" s="102"/>
      <c r="AL50" s="102"/>
      <c r="AM50" s="102"/>
      <c r="AR50"/>
      <c r="AS50"/>
      <c r="AT50"/>
      <c r="AU50"/>
      <c r="AV50"/>
      <c r="AW50"/>
      <c r="AX50"/>
      <c r="AY50"/>
      <c r="AZ50"/>
      <c r="BA50"/>
      <c r="BB50"/>
    </row>
    <row r="53" spans="3:54" ht="15" thickBot="1">
      <c r="C53"/>
      <c r="AR53"/>
      <c r="AS53"/>
      <c r="AT53"/>
      <c r="AU53"/>
      <c r="AV53"/>
      <c r="AW53"/>
      <c r="AX53"/>
      <c r="AY53"/>
      <c r="AZ53"/>
      <c r="BA53"/>
      <c r="BB53"/>
    </row>
    <row r="54" spans="3:54" ht="16.2" thickBot="1">
      <c r="C54"/>
      <c r="D54" s="33">
        <v>1</v>
      </c>
      <c r="E54" s="34"/>
      <c r="F54" s="34"/>
      <c r="G54" s="34">
        <f t="shared" ref="G54:G68" si="28">COUNTIF(M$7:M$19,$D54)</f>
        <v>2</v>
      </c>
      <c r="H54" s="34"/>
      <c r="I54" s="34">
        <f t="shared" ref="I54:I66" si="29">COUNTIF(N$7:N$19,$D54)</f>
        <v>4</v>
      </c>
      <c r="J54" s="34">
        <f t="shared" ref="J54:J66" si="30">COUNTIF(O$7:O$19,$D54)</f>
        <v>4</v>
      </c>
      <c r="K54" s="34">
        <f t="shared" ref="K54:K66" si="31">COUNTIF(P$7:P$19,$D54)</f>
        <v>4</v>
      </c>
      <c r="L54" s="34" t="e">
        <f>COUNTIF(#REF!,$D54)</f>
        <v>#REF!</v>
      </c>
      <c r="M54" s="34" t="e">
        <f>COUNTIF(#REF!,$D54)</f>
        <v>#REF!</v>
      </c>
      <c r="N54" s="34" t="e">
        <f>COUNTIF(#REF!,$D54)</f>
        <v>#REF!</v>
      </c>
      <c r="O54" s="34" t="e">
        <f>COUNTIF(#REF!,$D54)</f>
        <v>#REF!</v>
      </c>
      <c r="P54" s="34" t="e">
        <f>COUNTIF(#REF!,$D54)</f>
        <v>#REF!</v>
      </c>
      <c r="Q54" s="34"/>
      <c r="R54" s="34"/>
      <c r="S54" s="34"/>
      <c r="T54" s="34"/>
      <c r="U54" s="34"/>
      <c r="V54" s="34"/>
      <c r="W54" s="34"/>
      <c r="X54" s="34"/>
      <c r="Y54" s="34"/>
      <c r="Z54" s="34"/>
      <c r="AA54" s="34"/>
      <c r="AB54" s="34"/>
      <c r="AC54" s="34"/>
      <c r="AD54" s="34"/>
      <c r="AE54" s="34"/>
      <c r="AF54" s="34"/>
      <c r="AG54" s="34"/>
      <c r="AH54" s="34"/>
      <c r="AI54" s="34"/>
      <c r="AJ54" s="34"/>
      <c r="AK54" s="34"/>
      <c r="AL54" s="34"/>
      <c r="AM54" s="34"/>
      <c r="AR54"/>
      <c r="AS54"/>
      <c r="AT54"/>
      <c r="AU54"/>
      <c r="AV54"/>
      <c r="AW54"/>
      <c r="AX54"/>
      <c r="AY54"/>
      <c r="AZ54"/>
      <c r="BA54"/>
      <c r="BB54"/>
    </row>
    <row r="55" spans="3:54" ht="16.2" thickBot="1">
      <c r="C55"/>
      <c r="D55" s="33" t="s">
        <v>17</v>
      </c>
      <c r="E55" s="34"/>
      <c r="F55" s="34"/>
      <c r="G55" s="34">
        <f t="shared" si="28"/>
        <v>0</v>
      </c>
      <c r="H55" s="34"/>
      <c r="I55" s="34">
        <f t="shared" si="29"/>
        <v>0</v>
      </c>
      <c r="J55" s="34">
        <f t="shared" si="30"/>
        <v>0</v>
      </c>
      <c r="K55" s="34">
        <f t="shared" si="31"/>
        <v>0</v>
      </c>
      <c r="L55" s="34" t="e">
        <f>COUNTIF(#REF!,$D55)</f>
        <v>#REF!</v>
      </c>
      <c r="M55" s="34" t="e">
        <f>COUNTIF(#REF!,$D55)</f>
        <v>#REF!</v>
      </c>
      <c r="N55" s="34" t="e">
        <f>COUNTIF(#REF!,$D55)</f>
        <v>#REF!</v>
      </c>
      <c r="O55" s="34" t="e">
        <f>COUNTIF(#REF!,$D55)</f>
        <v>#REF!</v>
      </c>
      <c r="P55" s="34" t="e">
        <f>COUNTIF(#REF!,$D55)</f>
        <v>#REF!</v>
      </c>
      <c r="Q55" s="34"/>
      <c r="R55" s="34"/>
      <c r="S55" s="34"/>
      <c r="T55" s="34"/>
      <c r="U55" s="34"/>
      <c r="V55" s="34"/>
      <c r="W55" s="34"/>
      <c r="X55" s="34"/>
      <c r="Y55" s="34"/>
      <c r="Z55" s="34"/>
      <c r="AA55" s="34"/>
      <c r="AB55" s="34"/>
      <c r="AC55" s="34"/>
      <c r="AD55" s="34"/>
      <c r="AE55" s="34"/>
      <c r="AF55" s="34"/>
      <c r="AG55" s="34"/>
      <c r="AH55" s="34"/>
      <c r="AI55" s="34"/>
      <c r="AJ55" s="34"/>
      <c r="AK55" s="34"/>
      <c r="AL55" s="34"/>
      <c r="AM55" s="34"/>
      <c r="AR55"/>
      <c r="AS55"/>
      <c r="AT55"/>
      <c r="AU55"/>
      <c r="AV55"/>
      <c r="AW55"/>
      <c r="AX55"/>
      <c r="AY55"/>
      <c r="AZ55"/>
      <c r="BA55"/>
      <c r="BB55"/>
    </row>
    <row r="56" spans="3:54" ht="16.2" thickBot="1">
      <c r="C56"/>
      <c r="D56" s="33" t="s">
        <v>21</v>
      </c>
      <c r="E56" s="34"/>
      <c r="F56" s="34"/>
      <c r="G56" s="34">
        <f t="shared" si="28"/>
        <v>0</v>
      </c>
      <c r="H56" s="34"/>
      <c r="I56" s="34">
        <f t="shared" si="29"/>
        <v>0</v>
      </c>
      <c r="J56" s="34">
        <f t="shared" si="30"/>
        <v>0</v>
      </c>
      <c r="K56" s="34">
        <f t="shared" si="31"/>
        <v>0</v>
      </c>
      <c r="L56" s="34" t="e">
        <f>COUNTIF(#REF!,$D56)</f>
        <v>#REF!</v>
      </c>
      <c r="M56" s="34" t="e">
        <f>COUNTIF(#REF!,$D56)</f>
        <v>#REF!</v>
      </c>
      <c r="N56" s="34" t="e">
        <f>COUNTIF(#REF!,$D56)</f>
        <v>#REF!</v>
      </c>
      <c r="O56" s="34" t="e">
        <f>COUNTIF(#REF!,$D56)</f>
        <v>#REF!</v>
      </c>
      <c r="P56" s="34" t="e">
        <f>COUNTIF(#REF!,$D56)</f>
        <v>#REF!</v>
      </c>
      <c r="Q56" s="34"/>
      <c r="R56" s="34"/>
      <c r="S56" s="34"/>
      <c r="T56" s="34"/>
      <c r="U56" s="34"/>
      <c r="V56" s="34"/>
      <c r="W56" s="34"/>
      <c r="X56" s="34"/>
      <c r="Y56" s="34"/>
      <c r="Z56" s="34"/>
      <c r="AA56" s="34"/>
      <c r="AB56" s="34"/>
      <c r="AC56" s="34"/>
      <c r="AD56" s="34"/>
      <c r="AE56" s="34"/>
      <c r="AF56" s="34"/>
      <c r="AG56" s="34"/>
      <c r="AH56" s="34"/>
      <c r="AI56" s="34"/>
      <c r="AJ56" s="34"/>
      <c r="AK56" s="34"/>
      <c r="AL56" s="34"/>
      <c r="AM56" s="34"/>
      <c r="AR56"/>
      <c r="AS56"/>
      <c r="AT56"/>
      <c r="AU56"/>
      <c r="AV56"/>
      <c r="AW56"/>
      <c r="AX56"/>
      <c r="AY56"/>
      <c r="AZ56"/>
      <c r="BA56"/>
      <c r="BB56"/>
    </row>
    <row r="57" spans="3:54" ht="16.2" thickBot="1">
      <c r="C57"/>
      <c r="D57" s="33" t="s">
        <v>24</v>
      </c>
      <c r="E57" s="34"/>
      <c r="F57" s="34"/>
      <c r="G57" s="34">
        <f t="shared" si="28"/>
        <v>0</v>
      </c>
      <c r="H57" s="34"/>
      <c r="I57" s="34">
        <f t="shared" si="29"/>
        <v>0</v>
      </c>
      <c r="J57" s="34">
        <f t="shared" si="30"/>
        <v>0</v>
      </c>
      <c r="K57" s="34">
        <f t="shared" si="31"/>
        <v>0</v>
      </c>
      <c r="L57" s="34" t="e">
        <f>COUNTIF(#REF!,$D57)</f>
        <v>#REF!</v>
      </c>
      <c r="M57" s="34" t="e">
        <f>COUNTIF(#REF!,$D57)</f>
        <v>#REF!</v>
      </c>
      <c r="N57" s="34" t="e">
        <f>COUNTIF(#REF!,$D57)</f>
        <v>#REF!</v>
      </c>
      <c r="O57" s="34" t="e">
        <f>COUNTIF(#REF!,$D57)</f>
        <v>#REF!</v>
      </c>
      <c r="P57" s="34" t="e">
        <f>COUNTIF(#REF!,$D57)</f>
        <v>#REF!</v>
      </c>
      <c r="Q57" s="34"/>
      <c r="R57" s="34"/>
      <c r="S57" s="34"/>
      <c r="T57" s="34"/>
      <c r="U57" s="34"/>
      <c r="V57" s="34"/>
      <c r="W57" s="34"/>
      <c r="X57" s="34"/>
      <c r="Y57" s="34"/>
      <c r="Z57" s="34"/>
      <c r="AA57" s="34"/>
      <c r="AB57" s="34"/>
      <c r="AC57" s="34"/>
      <c r="AD57" s="34"/>
      <c r="AE57" s="34"/>
      <c r="AF57" s="34"/>
      <c r="AG57" s="34"/>
      <c r="AH57" s="34"/>
      <c r="AI57" s="34"/>
      <c r="AJ57" s="34"/>
      <c r="AK57" s="34"/>
      <c r="AL57" s="34"/>
      <c r="AM57" s="34"/>
      <c r="AR57"/>
      <c r="AS57"/>
      <c r="AT57"/>
      <c r="AU57"/>
      <c r="AV57"/>
      <c r="AW57"/>
      <c r="AX57"/>
      <c r="AY57"/>
      <c r="AZ57"/>
      <c r="BA57"/>
      <c r="BB57"/>
    </row>
    <row r="58" spans="3:54" ht="16.2" thickBot="1">
      <c r="C58"/>
      <c r="D58" s="33" t="s">
        <v>27</v>
      </c>
      <c r="E58" s="34"/>
      <c r="F58" s="34"/>
      <c r="G58" s="34">
        <f t="shared" si="28"/>
        <v>0</v>
      </c>
      <c r="H58" s="34"/>
      <c r="I58" s="34">
        <f t="shared" si="29"/>
        <v>0</v>
      </c>
      <c r="J58" s="34">
        <f t="shared" si="30"/>
        <v>0</v>
      </c>
      <c r="K58" s="34">
        <f t="shared" si="31"/>
        <v>0</v>
      </c>
      <c r="L58" s="34" t="e">
        <f>COUNTIF(#REF!,$D58)</f>
        <v>#REF!</v>
      </c>
      <c r="M58" s="34" t="e">
        <f>COUNTIF(#REF!,$D58)</f>
        <v>#REF!</v>
      </c>
      <c r="N58" s="34" t="e">
        <f>COUNTIF(#REF!,$D58)</f>
        <v>#REF!</v>
      </c>
      <c r="O58" s="34" t="e">
        <f>COUNTIF(#REF!,$D58)</f>
        <v>#REF!</v>
      </c>
      <c r="P58" s="34" t="e">
        <f>COUNTIF(#REF!,$D58)</f>
        <v>#REF!</v>
      </c>
      <c r="Q58" s="34"/>
      <c r="R58" s="34"/>
      <c r="S58" s="34"/>
      <c r="T58" s="34"/>
      <c r="U58" s="34"/>
      <c r="V58" s="34"/>
      <c r="W58" s="34"/>
      <c r="X58" s="34"/>
      <c r="Y58" s="34"/>
      <c r="Z58" s="34"/>
      <c r="AA58" s="34"/>
      <c r="AB58" s="34"/>
      <c r="AC58" s="34"/>
      <c r="AD58" s="34"/>
      <c r="AE58" s="34"/>
      <c r="AF58" s="34"/>
      <c r="AG58" s="34"/>
      <c r="AH58" s="34"/>
      <c r="AI58" s="34"/>
      <c r="AJ58" s="34"/>
      <c r="AK58" s="34"/>
      <c r="AL58" s="34"/>
      <c r="AM58" s="34"/>
      <c r="AR58"/>
      <c r="AS58"/>
      <c r="AT58"/>
      <c r="AU58"/>
      <c r="AV58"/>
      <c r="AW58"/>
      <c r="AX58"/>
      <c r="AY58"/>
      <c r="AZ58"/>
      <c r="BA58"/>
      <c r="BB58"/>
    </row>
    <row r="59" spans="3:54" ht="16.2" thickBot="1">
      <c r="C59"/>
      <c r="D59" s="33" t="s">
        <v>30</v>
      </c>
      <c r="E59" s="34"/>
      <c r="F59" s="34"/>
      <c r="G59" s="34">
        <f t="shared" si="28"/>
        <v>0</v>
      </c>
      <c r="H59" s="34"/>
      <c r="I59" s="34">
        <f t="shared" si="29"/>
        <v>0</v>
      </c>
      <c r="J59" s="34">
        <f t="shared" si="30"/>
        <v>0</v>
      </c>
      <c r="K59" s="34">
        <f t="shared" si="31"/>
        <v>0</v>
      </c>
      <c r="L59" s="34" t="e">
        <f>COUNTIF(#REF!,$D59)</f>
        <v>#REF!</v>
      </c>
      <c r="M59" s="34" t="e">
        <f>COUNTIF(#REF!,$D59)</f>
        <v>#REF!</v>
      </c>
      <c r="N59" s="34" t="e">
        <f>COUNTIF(#REF!,$D59)</f>
        <v>#REF!</v>
      </c>
      <c r="O59" s="34" t="e">
        <f>COUNTIF(#REF!,$D59)</f>
        <v>#REF!</v>
      </c>
      <c r="P59" s="34" t="e">
        <f>COUNTIF(#REF!,$D59)</f>
        <v>#REF!</v>
      </c>
      <c r="Q59" s="34"/>
      <c r="R59" s="34"/>
      <c r="S59" s="34"/>
      <c r="T59" s="34"/>
      <c r="U59" s="34"/>
      <c r="V59" s="34"/>
      <c r="W59" s="34"/>
      <c r="X59" s="34"/>
      <c r="Y59" s="34"/>
      <c r="Z59" s="34"/>
      <c r="AA59" s="34"/>
      <c r="AB59" s="34"/>
      <c r="AC59" s="34"/>
      <c r="AD59" s="34"/>
      <c r="AE59" s="34"/>
      <c r="AF59" s="34"/>
      <c r="AG59" s="34"/>
      <c r="AH59" s="34"/>
      <c r="AI59" s="34"/>
      <c r="AJ59" s="34"/>
      <c r="AK59" s="34"/>
      <c r="AL59" s="34"/>
      <c r="AM59" s="34"/>
      <c r="AR59"/>
      <c r="AS59"/>
      <c r="AT59"/>
      <c r="AU59"/>
      <c r="AV59"/>
      <c r="AW59"/>
      <c r="AX59"/>
      <c r="AY59"/>
      <c r="AZ59"/>
      <c r="BA59"/>
      <c r="BB59"/>
    </row>
    <row r="60" spans="3:54" ht="16.2" thickBot="1">
      <c r="C60"/>
      <c r="D60" s="33" t="s">
        <v>32</v>
      </c>
      <c r="E60" s="34"/>
      <c r="F60" s="34"/>
      <c r="G60" s="34">
        <f t="shared" si="28"/>
        <v>0</v>
      </c>
      <c r="H60" s="34"/>
      <c r="I60" s="34">
        <f t="shared" si="29"/>
        <v>0</v>
      </c>
      <c r="J60" s="34">
        <f t="shared" si="30"/>
        <v>0</v>
      </c>
      <c r="K60" s="34">
        <f t="shared" si="31"/>
        <v>0</v>
      </c>
      <c r="L60" s="34" t="e">
        <f>COUNTIF(#REF!,$D60)</f>
        <v>#REF!</v>
      </c>
      <c r="M60" s="34" t="e">
        <f>COUNTIF(#REF!,$D60)</f>
        <v>#REF!</v>
      </c>
      <c r="N60" s="34" t="e">
        <f>COUNTIF(#REF!,$D60)</f>
        <v>#REF!</v>
      </c>
      <c r="O60" s="34" t="e">
        <f>COUNTIF(#REF!,$D60)</f>
        <v>#REF!</v>
      </c>
      <c r="P60" s="34" t="e">
        <f>COUNTIF(#REF!,$D60)</f>
        <v>#REF!</v>
      </c>
      <c r="Q60" s="34"/>
      <c r="R60" s="34"/>
      <c r="S60" s="34"/>
      <c r="T60" s="34"/>
      <c r="U60" s="34"/>
      <c r="V60" s="34"/>
      <c r="W60" s="34"/>
      <c r="X60" s="34"/>
      <c r="Y60" s="34"/>
      <c r="Z60" s="34"/>
      <c r="AA60" s="34"/>
      <c r="AB60" s="34"/>
      <c r="AC60" s="34"/>
      <c r="AD60" s="34"/>
      <c r="AE60" s="34"/>
      <c r="AF60" s="34"/>
      <c r="AG60" s="34"/>
      <c r="AH60" s="34"/>
      <c r="AI60" s="34"/>
      <c r="AJ60" s="34"/>
      <c r="AK60" s="34"/>
      <c r="AL60" s="34"/>
      <c r="AM60" s="34"/>
      <c r="AR60"/>
      <c r="AS60"/>
      <c r="AT60"/>
      <c r="AU60"/>
      <c r="AV60"/>
      <c r="AW60"/>
      <c r="AX60"/>
      <c r="AY60"/>
      <c r="AZ60"/>
      <c r="BA60"/>
      <c r="BB60"/>
    </row>
    <row r="61" spans="3:54" ht="16.2" thickBot="1">
      <c r="C61"/>
      <c r="D61" s="33">
        <v>2</v>
      </c>
      <c r="E61" s="34"/>
      <c r="F61" s="34"/>
      <c r="G61" s="34">
        <f t="shared" si="28"/>
        <v>2</v>
      </c>
      <c r="H61" s="34"/>
      <c r="I61" s="34">
        <f t="shared" si="29"/>
        <v>0</v>
      </c>
      <c r="J61" s="34">
        <f t="shared" si="30"/>
        <v>2</v>
      </c>
      <c r="K61" s="34">
        <f t="shared" si="31"/>
        <v>3</v>
      </c>
      <c r="L61" s="34" t="e">
        <f>COUNTIF(#REF!,$D61)</f>
        <v>#REF!</v>
      </c>
      <c r="M61" s="34" t="e">
        <f>COUNTIF(#REF!,$D61)</f>
        <v>#REF!</v>
      </c>
      <c r="N61" s="34" t="e">
        <f>COUNTIF(#REF!,$D61)</f>
        <v>#REF!</v>
      </c>
      <c r="O61" s="34" t="e">
        <f>COUNTIF(#REF!,$D61)</f>
        <v>#REF!</v>
      </c>
      <c r="P61" s="34" t="e">
        <f>COUNTIF(#REF!,$D61)</f>
        <v>#REF!</v>
      </c>
      <c r="Q61" s="34"/>
      <c r="R61" s="34"/>
      <c r="S61" s="34"/>
      <c r="T61" s="34"/>
      <c r="U61" s="34"/>
      <c r="V61" s="34"/>
      <c r="W61" s="34"/>
      <c r="X61" s="34"/>
      <c r="Y61" s="34"/>
      <c r="Z61" s="34"/>
      <c r="AA61" s="34"/>
      <c r="AB61" s="34"/>
      <c r="AC61" s="34"/>
      <c r="AD61" s="34"/>
      <c r="AE61" s="34"/>
      <c r="AF61" s="34"/>
      <c r="AG61" s="34"/>
      <c r="AH61" s="34"/>
      <c r="AI61" s="34"/>
      <c r="AJ61" s="34"/>
      <c r="AK61" s="34"/>
      <c r="AL61" s="34"/>
      <c r="AM61" s="34"/>
      <c r="AR61"/>
      <c r="AS61"/>
      <c r="AT61"/>
      <c r="AU61"/>
      <c r="AV61"/>
      <c r="AW61"/>
      <c r="AX61"/>
      <c r="AY61"/>
      <c r="AZ61"/>
      <c r="BA61"/>
      <c r="BB61"/>
    </row>
    <row r="62" spans="3:54" ht="16.2" thickBot="1">
      <c r="C62"/>
      <c r="D62" s="33" t="s">
        <v>37</v>
      </c>
      <c r="E62" s="34"/>
      <c r="F62" s="34"/>
      <c r="G62" s="34">
        <f t="shared" si="28"/>
        <v>0</v>
      </c>
      <c r="H62" s="34"/>
      <c r="I62" s="34">
        <f t="shared" si="29"/>
        <v>0</v>
      </c>
      <c r="J62" s="34">
        <f t="shared" si="30"/>
        <v>0</v>
      </c>
      <c r="K62" s="34">
        <f t="shared" si="31"/>
        <v>0</v>
      </c>
      <c r="L62" s="34" t="e">
        <f>COUNTIF(#REF!,$D62)</f>
        <v>#REF!</v>
      </c>
      <c r="M62" s="34" t="e">
        <f>COUNTIF(#REF!,$D62)</f>
        <v>#REF!</v>
      </c>
      <c r="N62" s="34" t="e">
        <f>COUNTIF(#REF!,$D62)</f>
        <v>#REF!</v>
      </c>
      <c r="O62" s="34" t="e">
        <f>COUNTIF(#REF!,$D62)</f>
        <v>#REF!</v>
      </c>
      <c r="P62" s="34" t="e">
        <f>COUNTIF(#REF!,$D62)</f>
        <v>#REF!</v>
      </c>
      <c r="Q62" s="34"/>
      <c r="R62" s="34"/>
      <c r="S62" s="34"/>
      <c r="T62" s="34"/>
      <c r="U62" s="34"/>
      <c r="V62" s="34"/>
      <c r="W62" s="34"/>
      <c r="X62" s="34"/>
      <c r="Y62" s="34"/>
      <c r="Z62" s="34"/>
      <c r="AA62" s="34"/>
      <c r="AB62" s="34"/>
      <c r="AC62" s="34"/>
      <c r="AD62" s="34"/>
      <c r="AE62" s="34"/>
      <c r="AF62" s="34"/>
      <c r="AG62" s="34"/>
      <c r="AH62" s="34"/>
      <c r="AI62" s="34"/>
      <c r="AJ62" s="34"/>
      <c r="AK62" s="34"/>
      <c r="AL62" s="34"/>
      <c r="AM62" s="34"/>
      <c r="AR62"/>
      <c r="AS62"/>
      <c r="AT62"/>
      <c r="AU62"/>
      <c r="AV62"/>
      <c r="AW62"/>
      <c r="AX62"/>
      <c r="AY62"/>
      <c r="AZ62"/>
      <c r="BA62"/>
      <c r="BB62"/>
    </row>
    <row r="63" spans="3:54" ht="16.2" thickBot="1">
      <c r="C63"/>
      <c r="D63" s="33" t="s">
        <v>40</v>
      </c>
      <c r="E63" s="34"/>
      <c r="F63" s="34"/>
      <c r="G63" s="34">
        <f t="shared" si="28"/>
        <v>0</v>
      </c>
      <c r="H63" s="34"/>
      <c r="I63" s="34">
        <f t="shared" si="29"/>
        <v>0</v>
      </c>
      <c r="J63" s="34">
        <f t="shared" si="30"/>
        <v>0</v>
      </c>
      <c r="K63" s="34">
        <f t="shared" si="31"/>
        <v>0</v>
      </c>
      <c r="L63" s="34" t="e">
        <f>COUNTIF(#REF!,$D63)</f>
        <v>#REF!</v>
      </c>
      <c r="M63" s="34" t="e">
        <f>COUNTIF(#REF!,$D63)</f>
        <v>#REF!</v>
      </c>
      <c r="N63" s="34" t="e">
        <f>COUNTIF(#REF!,$D63)</f>
        <v>#REF!</v>
      </c>
      <c r="O63" s="34" t="e">
        <f>COUNTIF(#REF!,$D63)</f>
        <v>#REF!</v>
      </c>
      <c r="P63" s="34" t="e">
        <f>COUNTIF(#REF!,$D63)</f>
        <v>#REF!</v>
      </c>
      <c r="Q63" s="34"/>
      <c r="R63" s="34"/>
      <c r="S63" s="34"/>
      <c r="T63" s="34"/>
      <c r="U63" s="34"/>
      <c r="V63" s="34"/>
      <c r="W63" s="34"/>
      <c r="X63" s="34"/>
      <c r="Y63" s="34"/>
      <c r="Z63" s="34"/>
      <c r="AA63" s="34"/>
      <c r="AB63" s="34"/>
      <c r="AC63" s="34"/>
      <c r="AD63" s="34"/>
      <c r="AE63" s="34"/>
      <c r="AF63" s="34"/>
      <c r="AG63" s="34"/>
      <c r="AH63" s="34"/>
      <c r="AI63" s="34"/>
      <c r="AJ63" s="34"/>
      <c r="AK63" s="34"/>
      <c r="AL63" s="34"/>
      <c r="AM63" s="34"/>
      <c r="AR63"/>
      <c r="AS63"/>
      <c r="AT63"/>
      <c r="AU63"/>
      <c r="AV63"/>
      <c r="AW63"/>
      <c r="AX63"/>
      <c r="AY63"/>
      <c r="AZ63"/>
      <c r="BA63"/>
      <c r="BB63"/>
    </row>
    <row r="64" spans="3:54" ht="16.2" thickBot="1">
      <c r="C64"/>
      <c r="D64" s="35">
        <v>3</v>
      </c>
      <c r="E64" s="34"/>
      <c r="F64" s="34"/>
      <c r="G64" s="34">
        <f t="shared" si="28"/>
        <v>2</v>
      </c>
      <c r="H64" s="34"/>
      <c r="I64" s="34">
        <f t="shared" si="29"/>
        <v>2</v>
      </c>
      <c r="J64" s="34">
        <f t="shared" si="30"/>
        <v>2</v>
      </c>
      <c r="K64" s="34">
        <f t="shared" si="31"/>
        <v>1</v>
      </c>
      <c r="L64" s="34" t="e">
        <f>COUNTIF(#REF!,$D64)</f>
        <v>#REF!</v>
      </c>
      <c r="M64" s="34" t="e">
        <f>COUNTIF(#REF!,$D64)</f>
        <v>#REF!</v>
      </c>
      <c r="N64" s="34" t="e">
        <f>COUNTIF(#REF!,$D64)</f>
        <v>#REF!</v>
      </c>
      <c r="O64" s="34" t="e">
        <f>COUNTIF(#REF!,$D64)</f>
        <v>#REF!</v>
      </c>
      <c r="P64" s="34" t="e">
        <f>COUNTIF(#REF!,$D64)</f>
        <v>#REF!</v>
      </c>
      <c r="Q64" s="36"/>
      <c r="R64" s="36"/>
      <c r="S64" s="36"/>
      <c r="T64" s="36"/>
      <c r="U64" s="36"/>
      <c r="V64" s="36"/>
      <c r="W64" s="36"/>
      <c r="X64" s="36"/>
      <c r="Y64" s="36"/>
      <c r="Z64" s="36"/>
      <c r="AA64" s="36"/>
      <c r="AB64" s="36"/>
      <c r="AC64" s="36"/>
      <c r="AD64" s="36"/>
      <c r="AE64" s="36"/>
      <c r="AF64" s="36"/>
      <c r="AG64" s="36"/>
      <c r="AH64" s="36"/>
      <c r="AI64" s="36"/>
      <c r="AJ64" s="36"/>
      <c r="AK64" s="36"/>
      <c r="AL64" s="36"/>
      <c r="AM64" s="36"/>
      <c r="AR64"/>
      <c r="AS64"/>
      <c r="AT64"/>
      <c r="AU64"/>
      <c r="AV64"/>
      <c r="AW64"/>
      <c r="AX64"/>
      <c r="AY64"/>
      <c r="AZ64"/>
      <c r="BA64"/>
      <c r="BB64"/>
    </row>
    <row r="65" spans="3:54" ht="16.2" thickBot="1">
      <c r="C65"/>
      <c r="D65" s="37" t="s">
        <v>56</v>
      </c>
      <c r="E65" s="34"/>
      <c r="F65" s="34"/>
      <c r="G65" s="34">
        <f t="shared" si="28"/>
        <v>6</v>
      </c>
      <c r="H65" s="34"/>
      <c r="I65" s="34">
        <f t="shared" si="29"/>
        <v>6</v>
      </c>
      <c r="J65" s="34">
        <f t="shared" si="30"/>
        <v>3</v>
      </c>
      <c r="K65" s="34">
        <f t="shared" si="31"/>
        <v>4</v>
      </c>
      <c r="L65" s="34" t="e">
        <f>COUNTIF(#REF!,$D65)</f>
        <v>#REF!</v>
      </c>
      <c r="M65" s="34" t="e">
        <f>COUNTIF(#REF!,$D65)</f>
        <v>#REF!</v>
      </c>
      <c r="N65" s="34" t="e">
        <f>COUNTIF(#REF!,$D65)</f>
        <v>#REF!</v>
      </c>
      <c r="O65" s="34" t="e">
        <f>COUNTIF(#REF!,$D65)</f>
        <v>#REF!</v>
      </c>
      <c r="P65" s="34" t="e">
        <f>COUNTIF(#REF!,$D65)</f>
        <v>#REF!</v>
      </c>
      <c r="Q65" s="34"/>
      <c r="R65" s="34"/>
      <c r="S65" s="34"/>
      <c r="T65" s="34"/>
      <c r="U65" s="34"/>
      <c r="V65" s="34"/>
      <c r="W65" s="34"/>
      <c r="X65" s="34"/>
      <c r="Y65" s="34"/>
      <c r="Z65" s="34"/>
      <c r="AA65" s="34"/>
      <c r="AB65" s="34"/>
      <c r="AC65" s="34"/>
      <c r="AD65" s="34"/>
      <c r="AE65" s="34"/>
      <c r="AF65" s="34"/>
      <c r="AG65" s="34"/>
      <c r="AH65" s="34"/>
      <c r="AI65" s="34"/>
      <c r="AJ65" s="34"/>
      <c r="AK65" s="34"/>
      <c r="AL65" s="34"/>
      <c r="AM65" s="34"/>
      <c r="AR65"/>
      <c r="AS65"/>
      <c r="AT65"/>
      <c r="AU65"/>
      <c r="AV65"/>
      <c r="AW65"/>
      <c r="AX65"/>
      <c r="AY65"/>
      <c r="AZ65"/>
      <c r="BA65"/>
      <c r="BB65"/>
    </row>
    <row r="66" spans="3:54" ht="16.2" thickBot="1">
      <c r="C66"/>
      <c r="D66" s="38" t="s">
        <v>84</v>
      </c>
      <c r="E66" s="34"/>
      <c r="F66" s="34"/>
      <c r="G66" s="34">
        <f t="shared" si="28"/>
        <v>0</v>
      </c>
      <c r="H66" s="34"/>
      <c r="I66" s="34">
        <f t="shared" si="29"/>
        <v>0</v>
      </c>
      <c r="J66" s="34">
        <f t="shared" si="30"/>
        <v>1</v>
      </c>
      <c r="K66" s="34">
        <f t="shared" si="31"/>
        <v>0</v>
      </c>
      <c r="L66" s="34" t="e">
        <f>COUNTIF(#REF!,$D66)</f>
        <v>#REF!</v>
      </c>
      <c r="M66" s="34" t="e">
        <f>COUNTIF(#REF!,$D66)</f>
        <v>#REF!</v>
      </c>
      <c r="N66" s="34" t="e">
        <f>COUNTIF(#REF!,$D66)</f>
        <v>#REF!</v>
      </c>
      <c r="O66" s="34" t="e">
        <f>COUNTIF(#REF!,$D66)</f>
        <v>#REF!</v>
      </c>
      <c r="P66" s="34" t="e">
        <f>COUNTIF(#REF!,$D66)</f>
        <v>#REF!</v>
      </c>
      <c r="Q66" s="34"/>
      <c r="R66" s="34"/>
      <c r="S66" s="34"/>
      <c r="T66" s="34"/>
      <c r="U66" s="34"/>
      <c r="V66" s="34"/>
      <c r="W66" s="34"/>
      <c r="X66" s="34"/>
      <c r="Y66" s="34"/>
      <c r="Z66" s="34"/>
      <c r="AA66" s="34"/>
      <c r="AB66" s="34"/>
      <c r="AC66" s="34"/>
      <c r="AD66" s="34"/>
      <c r="AE66" s="34"/>
      <c r="AF66" s="34"/>
      <c r="AG66" s="34"/>
      <c r="AH66" s="34"/>
      <c r="AI66" s="34"/>
      <c r="AJ66" s="34"/>
      <c r="AK66" s="34"/>
      <c r="AL66" s="34"/>
      <c r="AM66" s="34"/>
      <c r="AR66"/>
      <c r="AS66"/>
      <c r="AT66"/>
      <c r="AU66"/>
      <c r="AV66"/>
      <c r="AW66"/>
      <c r="AX66"/>
      <c r="AY66"/>
      <c r="AZ66"/>
      <c r="BA66"/>
      <c r="BB66"/>
    </row>
    <row r="67" spans="3:54" ht="16.2" thickBot="1">
      <c r="C67"/>
      <c r="D67" s="38" t="s">
        <v>85</v>
      </c>
      <c r="E67" s="34"/>
      <c r="F67" s="34"/>
      <c r="G67" s="34">
        <f t="shared" si="28"/>
        <v>0</v>
      </c>
      <c r="H67" s="34"/>
      <c r="I67" s="34">
        <f>COUNTIF(N$7:N$19,$D67)</f>
        <v>0</v>
      </c>
      <c r="J67" s="34">
        <f>COUNTIF(O$7:O$19,$D67)</f>
        <v>0</v>
      </c>
      <c r="K67" s="21">
        <f t="shared" ref="K67:P67" si="32">SUM(K65,K66)</f>
        <v>4</v>
      </c>
      <c r="L67" s="21" t="e">
        <f t="shared" si="32"/>
        <v>#REF!</v>
      </c>
      <c r="M67" s="21" t="e">
        <f t="shared" si="32"/>
        <v>#REF!</v>
      </c>
      <c r="N67" s="21" t="e">
        <f t="shared" si="32"/>
        <v>#REF!</v>
      </c>
      <c r="O67" s="21" t="e">
        <f t="shared" si="32"/>
        <v>#REF!</v>
      </c>
      <c r="P67" s="21" t="e">
        <f t="shared" si="32"/>
        <v>#REF!</v>
      </c>
      <c r="Q67" s="21"/>
      <c r="R67" s="21"/>
      <c r="S67" s="21"/>
      <c r="T67" s="21"/>
      <c r="U67" s="21"/>
      <c r="V67" s="21"/>
      <c r="W67" s="21"/>
      <c r="X67" s="21"/>
      <c r="Y67" s="21"/>
      <c r="Z67" s="21"/>
      <c r="AA67" s="21"/>
      <c r="AB67" s="21"/>
      <c r="AC67" s="21"/>
      <c r="AD67" s="21"/>
      <c r="AE67" s="21"/>
      <c r="AF67" s="21"/>
      <c r="AG67" s="21"/>
      <c r="AH67" s="21"/>
      <c r="AI67" s="21"/>
      <c r="AJ67" s="21"/>
      <c r="AK67" s="21"/>
      <c r="AL67" s="21"/>
      <c r="AM67" s="21"/>
      <c r="AR67"/>
      <c r="AS67"/>
      <c r="AT67"/>
      <c r="AU67"/>
      <c r="AV67"/>
      <c r="AW67"/>
      <c r="AX67"/>
      <c r="AY67"/>
      <c r="AZ67"/>
      <c r="BA67"/>
      <c r="BB67"/>
    </row>
    <row r="68" spans="3:54" ht="16.2" thickBot="1">
      <c r="C68"/>
      <c r="D68" s="38" t="s">
        <v>86</v>
      </c>
      <c r="E68" s="34"/>
      <c r="F68" s="34"/>
      <c r="G68" s="34">
        <f t="shared" si="28"/>
        <v>0</v>
      </c>
      <c r="H68" s="34"/>
      <c r="I68" s="34">
        <f>COUNTIF(N$7:N$19,$D68)</f>
        <v>0</v>
      </c>
      <c r="J68" s="34">
        <f>COUNTIF(O$7:O$19,$D68)</f>
        <v>0</v>
      </c>
      <c r="K68" s="21">
        <f t="shared" ref="K68:P68" si="33">SUM(K54:K64)</f>
        <v>8</v>
      </c>
      <c r="L68" s="21" t="e">
        <f t="shared" si="33"/>
        <v>#REF!</v>
      </c>
      <c r="M68" s="21" t="e">
        <f t="shared" si="33"/>
        <v>#REF!</v>
      </c>
      <c r="N68" s="21" t="e">
        <f t="shared" si="33"/>
        <v>#REF!</v>
      </c>
      <c r="O68" s="21" t="e">
        <f t="shared" si="33"/>
        <v>#REF!</v>
      </c>
      <c r="P68" s="21" t="e">
        <f t="shared" si="33"/>
        <v>#REF!</v>
      </c>
      <c r="Q68" s="21"/>
      <c r="R68" s="21"/>
      <c r="S68" s="21"/>
      <c r="T68" s="21"/>
      <c r="U68" s="21"/>
      <c r="V68" s="21"/>
      <c r="W68" s="21"/>
      <c r="X68" s="21"/>
      <c r="Y68" s="21"/>
      <c r="Z68" s="21"/>
      <c r="AA68" s="21"/>
      <c r="AB68" s="21"/>
      <c r="AC68" s="21"/>
      <c r="AD68" s="21"/>
      <c r="AE68" s="21"/>
      <c r="AF68" s="21"/>
      <c r="AG68" s="21"/>
      <c r="AH68" s="21"/>
      <c r="AI68" s="21"/>
      <c r="AJ68" s="21"/>
      <c r="AK68" s="21"/>
      <c r="AL68" s="21"/>
      <c r="AM68" s="21"/>
      <c r="AR68"/>
      <c r="AS68"/>
      <c r="AT68"/>
      <c r="AU68"/>
      <c r="AV68"/>
      <c r="AW68"/>
      <c r="AX68"/>
      <c r="AY68"/>
      <c r="AZ68"/>
      <c r="BA68"/>
      <c r="BB68"/>
    </row>
  </sheetData>
  <mergeCells count="7">
    <mergeCell ref="AQ5:AQ6"/>
    <mergeCell ref="AR5:BB5"/>
    <mergeCell ref="A5:A6"/>
    <mergeCell ref="B5:B6"/>
    <mergeCell ref="C5:C6"/>
    <mergeCell ref="D5:D6"/>
    <mergeCell ref="AN5:AO5"/>
  </mergeCells>
  <conditionalFormatting sqref="J5:AM5">
    <cfRule type="containsText" dxfId="66" priority="1" operator="containsText" text="Mg">
      <formula>NOT(ISERROR(SEARCH("Mg",J5)))</formula>
    </cfRule>
    <cfRule type="containsText" dxfId="65" priority="2" operator="containsText" text="Sb">
      <formula>NOT(ISERROR(SEARCH("Sb",J5)))</formula>
    </cfRule>
    <cfRule type="expression" dxfId="64" priority="3">
      <formula>$E$5=Sb</formula>
    </cfRule>
    <cfRule type="expression" dxfId="63" priority="4">
      <formula>J$5=Sb</formula>
    </cfRule>
    <cfRule type="expression" dxfId="62" priority="5">
      <formula>J$5=Sb</formula>
    </cfRule>
  </conditionalFormatting>
  <conditionalFormatting sqref="AQ7:AQ32">
    <cfRule type="cellIs" dxfId="61" priority="16" operator="greaterThan">
      <formula>2</formula>
    </cfRule>
  </conditionalFormatting>
  <conditionalFormatting sqref="BD29:BE29">
    <cfRule type="containsText" dxfId="60" priority="14" operator="containsText" text="MG">
      <formula>NOT(ISERROR(SEARCH("MG",BD29)))</formula>
    </cfRule>
    <cfRule type="containsText" dxfId="59" priority="15" operator="containsText" text="SB">
      <formula>NOT(ISERROR(SEARCH("SB",BD29)))</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AY27"/>
  <sheetViews>
    <sheetView zoomScale="40" zoomScaleNormal="40" workbookViewId="0">
      <pane xSplit="4" topLeftCell="E1" activePane="topRight" state="frozen"/>
      <selection activeCell="AH15" sqref="AH15"/>
      <selection pane="topRight" activeCell="AE6" sqref="AE6:AM11"/>
    </sheetView>
  </sheetViews>
  <sheetFormatPr defaultRowHeight="14.4"/>
  <cols>
    <col min="1" max="1" width="3.88671875" bestFit="1" customWidth="1"/>
    <col min="2" max="2" width="52.44140625" bestFit="1" customWidth="1"/>
    <col min="3" max="3" width="17.6640625" bestFit="1" customWidth="1"/>
    <col min="4" max="4" width="11.6640625" customWidth="1"/>
    <col min="5" max="6" width="8.109375" customWidth="1"/>
    <col min="7" max="23" width="8.88671875" customWidth="1"/>
    <col min="24" max="31" width="9.109375" customWidth="1"/>
    <col min="36" max="39" width="9.109375" customWidth="1"/>
    <col min="42" max="42" width="9.109375" customWidth="1"/>
    <col min="43" max="48" width="0" hidden="1" customWidth="1"/>
  </cols>
  <sheetData>
    <row r="2" spans="1:51" ht="15" thickBot="1"/>
    <row r="3" spans="1:51" ht="17.399999999999999">
      <c r="A3" s="515" t="s">
        <v>0</v>
      </c>
      <c r="B3" s="517" t="s">
        <v>87</v>
      </c>
      <c r="C3" s="517" t="s">
        <v>2</v>
      </c>
      <c r="D3" s="517" t="s">
        <v>88</v>
      </c>
      <c r="E3" s="72" t="s">
        <v>233</v>
      </c>
      <c r="F3" s="72" t="s">
        <v>248</v>
      </c>
      <c r="G3" s="72" t="s">
        <v>217</v>
      </c>
      <c r="H3" s="72" t="s">
        <v>233</v>
      </c>
      <c r="I3" s="72" t="s">
        <v>249</v>
      </c>
      <c r="J3" s="72" t="s">
        <v>453</v>
      </c>
      <c r="K3" s="72" t="str">
        <f>IF(J3="Sn","Sl",IF(J3="Sl","Rb",IF(J3="Rb","Km",IF(J3="Km","Jm",IF(J3="Jm","Sb",IF(J3="Sb","Mg",IF(J3="Mg","Sn")))))))</f>
        <v>Sn</v>
      </c>
      <c r="L3" s="72" t="str">
        <f t="shared" ref="L3:AJ3" si="0">IF(K3="Sn","Sl",IF(K3="Sl","Rb",IF(K3="Rb","Km",IF(K3="Km","Jm",IF(K3="Jm","Sb",IF(K3="Sb","Mg",IF(K3="Mg","Sn")))))))</f>
        <v>Sl</v>
      </c>
      <c r="M3" s="72" t="str">
        <f t="shared" si="0"/>
        <v>Rb</v>
      </c>
      <c r="N3" s="72" t="str">
        <f t="shared" si="0"/>
        <v>Km</v>
      </c>
      <c r="O3" s="72" t="str">
        <f t="shared" si="0"/>
        <v>Jm</v>
      </c>
      <c r="P3" s="72" t="str">
        <f t="shared" si="0"/>
        <v>Sb</v>
      </c>
      <c r="Q3" s="72" t="str">
        <f t="shared" si="0"/>
        <v>Mg</v>
      </c>
      <c r="R3" s="72" t="str">
        <f t="shared" si="0"/>
        <v>Sn</v>
      </c>
      <c r="S3" s="72" t="str">
        <f t="shared" si="0"/>
        <v>Sl</v>
      </c>
      <c r="T3" s="72" t="str">
        <f t="shared" si="0"/>
        <v>Rb</v>
      </c>
      <c r="U3" s="72" t="str">
        <f t="shared" si="0"/>
        <v>Km</v>
      </c>
      <c r="V3" s="72" t="str">
        <f t="shared" si="0"/>
        <v>Jm</v>
      </c>
      <c r="W3" s="72" t="str">
        <f t="shared" si="0"/>
        <v>Sb</v>
      </c>
      <c r="X3" s="72" t="str">
        <f t="shared" si="0"/>
        <v>Mg</v>
      </c>
      <c r="Y3" s="72" t="str">
        <f t="shared" si="0"/>
        <v>Sn</v>
      </c>
      <c r="Z3" s="72" t="str">
        <f t="shared" si="0"/>
        <v>Sl</v>
      </c>
      <c r="AA3" s="72" t="str">
        <f t="shared" si="0"/>
        <v>Rb</v>
      </c>
      <c r="AB3" s="72" t="str">
        <f t="shared" si="0"/>
        <v>Km</v>
      </c>
      <c r="AC3" s="72" t="str">
        <f t="shared" si="0"/>
        <v>Jm</v>
      </c>
      <c r="AD3" s="72" t="str">
        <f t="shared" si="0"/>
        <v>Sb</v>
      </c>
      <c r="AE3" s="72" t="str">
        <f t="shared" si="0"/>
        <v>Mg</v>
      </c>
      <c r="AF3" s="72" t="str">
        <f t="shared" si="0"/>
        <v>Sn</v>
      </c>
      <c r="AG3" s="72" t="str">
        <f t="shared" si="0"/>
        <v>Sl</v>
      </c>
      <c r="AH3" s="72" t="str">
        <f t="shared" si="0"/>
        <v>Rb</v>
      </c>
      <c r="AI3" s="72" t="str">
        <f t="shared" si="0"/>
        <v>Km</v>
      </c>
      <c r="AJ3" s="72" t="str">
        <f t="shared" si="0"/>
        <v>Jm</v>
      </c>
      <c r="AK3" s="72" t="str">
        <f t="shared" ref="AK3" si="1">IF(AJ3="Sn","Sl",IF(AJ3="Sl","Rb",IF(AJ3="Rb","Km",IF(AJ3="Km","Jm",IF(AJ3="Jm","Sb",IF(AJ3="Sb","Mg",IF(AJ3="Mg","Sn")))))))</f>
        <v>Sb</v>
      </c>
      <c r="AL3" s="72" t="str">
        <f t="shared" ref="AL3" si="2">IF(AK3="Sn","Sl",IF(AK3="Sl","Rb",IF(AK3="Rb","Km",IF(AK3="Km","Jm",IF(AK3="Jm","Sb",IF(AK3="Sb","Mg",IF(AK3="Mg","Sn")))))))</f>
        <v>Mg</v>
      </c>
      <c r="AM3" s="72" t="str">
        <f t="shared" ref="AM3" si="3">IF(AL3="Sn","Sl",IF(AL3="Sl","Rb",IF(AL3="Rb","Km",IF(AL3="Km","Jm",IF(AL3="Jm","Sb",IF(AL3="Sb","Mg",IF(AL3="Mg","Sn")))))))</f>
        <v>Sn</v>
      </c>
      <c r="AN3" s="523">
        <v>9</v>
      </c>
      <c r="AO3" s="523"/>
      <c r="AP3" s="523" t="s">
        <v>84</v>
      </c>
      <c r="AQ3" s="524" t="s">
        <v>89</v>
      </c>
      <c r="AR3" s="524"/>
      <c r="AS3" s="524"/>
      <c r="AT3" s="524"/>
      <c r="AU3" s="524"/>
      <c r="AV3" s="524"/>
      <c r="AW3" s="524"/>
      <c r="AX3" s="524"/>
    </row>
    <row r="4" spans="1:51" ht="18" thickBot="1">
      <c r="A4" s="516"/>
      <c r="B4" s="518"/>
      <c r="C4" s="518"/>
      <c r="D4" s="518"/>
      <c r="E4" s="73">
        <v>26</v>
      </c>
      <c r="F4" s="73">
        <v>27</v>
      </c>
      <c r="G4" s="73">
        <v>28</v>
      </c>
      <c r="H4" s="73">
        <v>29</v>
      </c>
      <c r="I4" s="73">
        <v>30</v>
      </c>
      <c r="J4" s="74">
        <v>1</v>
      </c>
      <c r="K4" s="74">
        <v>2</v>
      </c>
      <c r="L4" s="74">
        <v>3</v>
      </c>
      <c r="M4" s="74">
        <v>4</v>
      </c>
      <c r="N4" s="74">
        <v>5</v>
      </c>
      <c r="O4" s="74">
        <v>6</v>
      </c>
      <c r="P4" s="74">
        <v>7</v>
      </c>
      <c r="Q4" s="74">
        <v>8</v>
      </c>
      <c r="R4" s="74">
        <v>9</v>
      </c>
      <c r="S4" s="74">
        <v>10</v>
      </c>
      <c r="T4" s="74">
        <v>11</v>
      </c>
      <c r="U4" s="74">
        <v>12</v>
      </c>
      <c r="V4" s="74">
        <v>13</v>
      </c>
      <c r="W4" s="74">
        <v>14</v>
      </c>
      <c r="X4" s="74">
        <v>15</v>
      </c>
      <c r="Y4" s="74">
        <v>16</v>
      </c>
      <c r="Z4" s="74">
        <v>17</v>
      </c>
      <c r="AA4" s="74">
        <v>18</v>
      </c>
      <c r="AB4" s="74">
        <v>19</v>
      </c>
      <c r="AC4" s="74">
        <v>20</v>
      </c>
      <c r="AD4" s="74">
        <v>21</v>
      </c>
      <c r="AE4" s="74">
        <v>22</v>
      </c>
      <c r="AF4" s="74">
        <v>23</v>
      </c>
      <c r="AG4" s="74">
        <v>24</v>
      </c>
      <c r="AH4" s="74">
        <v>25</v>
      </c>
      <c r="AI4" s="74">
        <v>26</v>
      </c>
      <c r="AJ4" s="74">
        <v>27</v>
      </c>
      <c r="AK4" s="74">
        <v>28</v>
      </c>
      <c r="AL4" s="74">
        <v>29</v>
      </c>
      <c r="AM4" s="74">
        <v>30</v>
      </c>
      <c r="AN4" s="13" t="s">
        <v>56</v>
      </c>
      <c r="AO4" s="13" t="s">
        <v>90</v>
      </c>
      <c r="AP4" s="523"/>
      <c r="AQ4" s="23">
        <v>1</v>
      </c>
      <c r="AR4" s="23" t="s">
        <v>17</v>
      </c>
      <c r="AS4" s="23" t="s">
        <v>21</v>
      </c>
      <c r="AT4" s="23" t="s">
        <v>24</v>
      </c>
      <c r="AU4" s="23" t="s">
        <v>27</v>
      </c>
      <c r="AV4" s="23" t="s">
        <v>30</v>
      </c>
      <c r="AW4" s="23" t="s">
        <v>32</v>
      </c>
      <c r="AX4" s="23">
        <v>2</v>
      </c>
      <c r="AY4" s="156" t="s">
        <v>238</v>
      </c>
    </row>
    <row r="5" spans="1:51" ht="37.799999999999997" hidden="1" thickTop="1" thickBot="1">
      <c r="A5" s="16">
        <v>1</v>
      </c>
      <c r="B5" s="333" t="s">
        <v>140</v>
      </c>
      <c r="C5" s="343" t="s">
        <v>393</v>
      </c>
      <c r="D5" s="343">
        <v>193767</v>
      </c>
      <c r="E5" s="299" t="s">
        <v>56</v>
      </c>
      <c r="F5" s="219">
        <v>1</v>
      </c>
      <c r="G5" s="219">
        <v>2</v>
      </c>
      <c r="H5" s="219">
        <v>2</v>
      </c>
      <c r="I5" s="220" t="s">
        <v>56</v>
      </c>
      <c r="J5" s="318" t="s">
        <v>56</v>
      </c>
      <c r="K5" s="219">
        <v>1</v>
      </c>
      <c r="L5" s="219">
        <v>1</v>
      </c>
      <c r="M5" s="219">
        <v>2</v>
      </c>
      <c r="N5" s="219">
        <v>2</v>
      </c>
      <c r="O5" s="220" t="s">
        <v>56</v>
      </c>
      <c r="P5" s="220" t="s">
        <v>56</v>
      </c>
      <c r="Q5" s="219">
        <v>1</v>
      </c>
      <c r="R5" s="219">
        <v>2</v>
      </c>
      <c r="S5" s="219">
        <v>2</v>
      </c>
      <c r="T5" s="220" t="s">
        <v>56</v>
      </c>
      <c r="U5" s="219">
        <v>1</v>
      </c>
      <c r="V5" s="219">
        <v>1</v>
      </c>
      <c r="W5" s="219">
        <v>2</v>
      </c>
      <c r="X5" s="220" t="s">
        <v>56</v>
      </c>
      <c r="Y5" s="219">
        <v>1</v>
      </c>
      <c r="Z5" s="219">
        <v>1</v>
      </c>
      <c r="AA5" s="219">
        <v>2</v>
      </c>
      <c r="AB5" s="220" t="s">
        <v>56</v>
      </c>
      <c r="AC5" s="220" t="s">
        <v>56</v>
      </c>
      <c r="AD5" s="219">
        <v>1</v>
      </c>
      <c r="AE5" s="219">
        <v>2</v>
      </c>
      <c r="AF5" s="220" t="s">
        <v>56</v>
      </c>
      <c r="AG5" s="219">
        <v>1</v>
      </c>
      <c r="AH5" s="219" t="s">
        <v>27</v>
      </c>
      <c r="AI5" s="220" t="s">
        <v>56</v>
      </c>
      <c r="AJ5" s="219" t="s">
        <v>27</v>
      </c>
      <c r="AK5" s="219"/>
      <c r="AL5" s="219"/>
      <c r="AM5" s="219"/>
      <c r="AN5" s="278">
        <f t="shared" ref="AN5:AN11" si="4">COUNTIF(J5:AM5,"L")</f>
        <v>9</v>
      </c>
      <c r="AO5" s="241">
        <v>11</v>
      </c>
      <c r="AP5" s="5">
        <f t="shared" ref="AP5:AP11" si="5">COUNTIF($J5:$AM5,"CT")</f>
        <v>0</v>
      </c>
      <c r="AQ5" s="21"/>
      <c r="AR5" s="21"/>
      <c r="AS5" s="21"/>
      <c r="AT5" s="21"/>
      <c r="AU5" s="21"/>
      <c r="AV5" s="21"/>
      <c r="AW5" s="255">
        <f t="shared" ref="AW5:AW11" si="6">COUNTIF(J5:AM5,"1F")</f>
        <v>0</v>
      </c>
      <c r="AX5" s="255">
        <f t="shared" ref="AX5:AX11" si="7">COUNTIF(J5:AM5,"2")</f>
        <v>7</v>
      </c>
      <c r="AY5" s="256">
        <f t="shared" ref="AY5:AY8" si="8">SUM(AW5:AX5)</f>
        <v>7</v>
      </c>
    </row>
    <row r="6" spans="1:51" ht="37.799999999999997" thickTop="1" thickBot="1">
      <c r="A6" s="16"/>
      <c r="B6" s="333" t="s">
        <v>140</v>
      </c>
      <c r="C6" s="357" t="s">
        <v>393</v>
      </c>
      <c r="D6" s="343">
        <v>193775</v>
      </c>
      <c r="E6" s="416" t="s">
        <v>56</v>
      </c>
      <c r="F6" s="406">
        <v>1</v>
      </c>
      <c r="G6" s="406">
        <v>1</v>
      </c>
      <c r="H6" s="416" t="s">
        <v>56</v>
      </c>
      <c r="I6" s="416" t="s">
        <v>56</v>
      </c>
      <c r="J6" s="406" t="s">
        <v>24</v>
      </c>
      <c r="K6" s="406">
        <v>2</v>
      </c>
      <c r="L6" s="406">
        <v>2</v>
      </c>
      <c r="M6" s="416" t="s">
        <v>56</v>
      </c>
      <c r="N6" s="416" t="s">
        <v>56</v>
      </c>
      <c r="O6" s="313" t="s">
        <v>84</v>
      </c>
      <c r="P6" s="406">
        <v>1</v>
      </c>
      <c r="Q6" s="406" t="s">
        <v>24</v>
      </c>
      <c r="R6" s="406">
        <v>2</v>
      </c>
      <c r="S6" s="416" t="s">
        <v>56</v>
      </c>
      <c r="T6" s="406">
        <v>1</v>
      </c>
      <c r="U6" s="406">
        <v>1</v>
      </c>
      <c r="V6" s="406">
        <v>2</v>
      </c>
      <c r="W6" s="416" t="s">
        <v>56</v>
      </c>
      <c r="X6" s="416" t="s">
        <v>56</v>
      </c>
      <c r="Y6" s="406">
        <v>1</v>
      </c>
      <c r="Z6" s="406">
        <v>1</v>
      </c>
      <c r="AA6" s="406">
        <v>2</v>
      </c>
      <c r="AB6" s="406">
        <v>2</v>
      </c>
      <c r="AC6" s="416" t="s">
        <v>56</v>
      </c>
      <c r="AD6" s="416" t="s">
        <v>56</v>
      </c>
      <c r="AE6" s="406">
        <v>1</v>
      </c>
      <c r="AF6" s="406">
        <v>2</v>
      </c>
      <c r="AG6" s="406">
        <v>2</v>
      </c>
      <c r="AH6" s="416" t="s">
        <v>56</v>
      </c>
      <c r="AI6" s="416" t="s">
        <v>56</v>
      </c>
      <c r="AJ6" s="406">
        <v>1</v>
      </c>
      <c r="AK6" s="406" t="s">
        <v>24</v>
      </c>
      <c r="AL6" s="416" t="s">
        <v>56</v>
      </c>
      <c r="AM6" s="416" t="s">
        <v>56</v>
      </c>
      <c r="AN6" s="278">
        <f t="shared" si="4"/>
        <v>11</v>
      </c>
      <c r="AO6" s="241">
        <v>11</v>
      </c>
      <c r="AP6" s="5">
        <f t="shared" si="5"/>
        <v>1</v>
      </c>
      <c r="AQ6" s="21"/>
      <c r="AR6" s="21"/>
      <c r="AS6" s="21"/>
      <c r="AT6" s="21"/>
      <c r="AU6" s="21"/>
      <c r="AV6" s="21"/>
      <c r="AW6" s="255">
        <f t="shared" si="6"/>
        <v>0</v>
      </c>
      <c r="AX6" s="255">
        <f t="shared" si="7"/>
        <v>8</v>
      </c>
      <c r="AY6" s="256">
        <f t="shared" ref="AY6:AY7" si="9">SUM(AW6:AX6)</f>
        <v>8</v>
      </c>
    </row>
    <row r="7" spans="1:51" ht="37.799999999999997" thickTop="1" thickBot="1">
      <c r="A7" s="16"/>
      <c r="B7" s="223" t="s">
        <v>264</v>
      </c>
      <c r="C7" s="357" t="s">
        <v>393</v>
      </c>
      <c r="D7" s="343">
        <v>195619</v>
      </c>
      <c r="E7" s="406">
        <v>2</v>
      </c>
      <c r="F7" s="416" t="s">
        <v>56</v>
      </c>
      <c r="G7" s="416" t="s">
        <v>56</v>
      </c>
      <c r="H7" s="406">
        <v>1</v>
      </c>
      <c r="I7" s="406" t="s">
        <v>24</v>
      </c>
      <c r="J7" s="406">
        <v>2</v>
      </c>
      <c r="K7" s="416" t="s">
        <v>56</v>
      </c>
      <c r="L7" s="416" t="s">
        <v>56</v>
      </c>
      <c r="M7" s="406">
        <v>1</v>
      </c>
      <c r="N7" s="406">
        <v>1</v>
      </c>
      <c r="O7" s="406" t="s">
        <v>24</v>
      </c>
      <c r="P7" s="416" t="s">
        <v>56</v>
      </c>
      <c r="Q7" s="416" t="s">
        <v>56</v>
      </c>
      <c r="R7" s="406">
        <v>1</v>
      </c>
      <c r="S7" s="406">
        <v>2</v>
      </c>
      <c r="T7" s="406">
        <v>2</v>
      </c>
      <c r="U7" s="313" t="s">
        <v>84</v>
      </c>
      <c r="V7" s="416" t="s">
        <v>56</v>
      </c>
      <c r="W7" s="406">
        <v>1</v>
      </c>
      <c r="X7" s="406" t="s">
        <v>24</v>
      </c>
      <c r="Y7" s="406">
        <v>2</v>
      </c>
      <c r="Z7" s="406">
        <v>2</v>
      </c>
      <c r="AA7" s="416" t="s">
        <v>56</v>
      </c>
      <c r="AB7" s="416" t="s">
        <v>56</v>
      </c>
      <c r="AC7" s="406">
        <v>1</v>
      </c>
      <c r="AD7" s="406" t="s">
        <v>24</v>
      </c>
      <c r="AE7" s="406">
        <v>2</v>
      </c>
      <c r="AF7" s="416" t="s">
        <v>56</v>
      </c>
      <c r="AG7" s="416" t="s">
        <v>56</v>
      </c>
      <c r="AH7" s="406">
        <v>1</v>
      </c>
      <c r="AI7" s="406">
        <v>1</v>
      </c>
      <c r="AJ7" s="406">
        <v>2</v>
      </c>
      <c r="AK7" s="416" t="s">
        <v>56</v>
      </c>
      <c r="AL7" s="416" t="s">
        <v>56</v>
      </c>
      <c r="AM7" s="406">
        <v>2</v>
      </c>
      <c r="AN7" s="278">
        <f t="shared" si="4"/>
        <v>11</v>
      </c>
      <c r="AO7" s="241">
        <v>11</v>
      </c>
      <c r="AP7" s="5">
        <f t="shared" si="5"/>
        <v>1</v>
      </c>
      <c r="AQ7" s="21"/>
      <c r="AR7" s="21"/>
      <c r="AS7" s="21"/>
      <c r="AT7" s="21"/>
      <c r="AU7" s="21"/>
      <c r="AV7" s="21"/>
      <c r="AW7" s="255">
        <f t="shared" si="6"/>
        <v>0</v>
      </c>
      <c r="AX7" s="255">
        <f t="shared" si="7"/>
        <v>8</v>
      </c>
      <c r="AY7" s="256">
        <f t="shared" si="9"/>
        <v>8</v>
      </c>
    </row>
    <row r="8" spans="1:51" ht="37.799999999999997" thickTop="1" thickBot="1">
      <c r="A8" s="16">
        <v>3</v>
      </c>
      <c r="B8" s="413" t="s">
        <v>169</v>
      </c>
      <c r="C8" s="357" t="s">
        <v>393</v>
      </c>
      <c r="D8" s="358">
        <v>204376</v>
      </c>
      <c r="E8" s="406">
        <v>1</v>
      </c>
      <c r="F8" s="406">
        <v>2</v>
      </c>
      <c r="G8" s="416" t="s">
        <v>56</v>
      </c>
      <c r="H8" s="416" t="s">
        <v>56</v>
      </c>
      <c r="I8" s="406">
        <v>1</v>
      </c>
      <c r="J8" s="416" t="s">
        <v>56</v>
      </c>
      <c r="K8" s="406">
        <v>1</v>
      </c>
      <c r="L8" s="416" t="s">
        <v>56</v>
      </c>
      <c r="M8" s="406">
        <v>1</v>
      </c>
      <c r="N8" s="406">
        <v>1</v>
      </c>
      <c r="O8" s="406">
        <v>2</v>
      </c>
      <c r="P8" s="406">
        <v>2</v>
      </c>
      <c r="Q8" s="416" t="s">
        <v>56</v>
      </c>
      <c r="R8" s="313" t="s">
        <v>84</v>
      </c>
      <c r="S8" s="406">
        <v>1</v>
      </c>
      <c r="T8" s="426" t="s">
        <v>56</v>
      </c>
      <c r="U8" s="426" t="s">
        <v>56</v>
      </c>
      <c r="V8" s="406">
        <v>1</v>
      </c>
      <c r="W8" s="406" t="s">
        <v>24</v>
      </c>
      <c r="X8" s="406">
        <v>2</v>
      </c>
      <c r="Y8" s="406">
        <v>2</v>
      </c>
      <c r="Z8" s="416" t="s">
        <v>56</v>
      </c>
      <c r="AA8" s="416" t="s">
        <v>56</v>
      </c>
      <c r="AB8" s="406">
        <v>1</v>
      </c>
      <c r="AC8" s="406">
        <v>1</v>
      </c>
      <c r="AD8" s="406">
        <v>2</v>
      </c>
      <c r="AE8" s="416" t="s">
        <v>56</v>
      </c>
      <c r="AF8" s="416" t="s">
        <v>56</v>
      </c>
      <c r="AG8" s="406">
        <v>1</v>
      </c>
      <c r="AH8" s="406">
        <v>1</v>
      </c>
      <c r="AI8" s="406">
        <v>2</v>
      </c>
      <c r="AJ8" s="416" t="s">
        <v>56</v>
      </c>
      <c r="AK8" s="416" t="s">
        <v>56</v>
      </c>
      <c r="AL8" s="406">
        <v>2</v>
      </c>
      <c r="AM8" s="406">
        <v>2</v>
      </c>
      <c r="AN8" s="278">
        <f t="shared" si="4"/>
        <v>11</v>
      </c>
      <c r="AO8" s="241">
        <v>11</v>
      </c>
      <c r="AP8" s="5">
        <f t="shared" si="5"/>
        <v>1</v>
      </c>
      <c r="AQ8" s="21"/>
      <c r="AR8" s="21"/>
      <c r="AS8" s="21"/>
      <c r="AT8" s="21"/>
      <c r="AU8" s="21"/>
      <c r="AV8" s="21"/>
      <c r="AW8" s="255">
        <f t="shared" si="6"/>
        <v>0</v>
      </c>
      <c r="AX8" s="255">
        <f t="shared" si="7"/>
        <v>8</v>
      </c>
      <c r="AY8" s="256">
        <f t="shared" si="8"/>
        <v>8</v>
      </c>
    </row>
    <row r="9" spans="1:51" ht="37.799999999999997" thickTop="1" thickBot="1">
      <c r="A9" s="16"/>
      <c r="B9" s="414" t="s">
        <v>143</v>
      </c>
      <c r="C9" s="357" t="s">
        <v>393</v>
      </c>
      <c r="D9" s="358"/>
      <c r="E9" s="406">
        <v>1</v>
      </c>
      <c r="F9" s="416" t="s">
        <v>56</v>
      </c>
      <c r="G9" s="406" t="s">
        <v>24</v>
      </c>
      <c r="H9" s="426" t="s">
        <v>56</v>
      </c>
      <c r="I9" s="426" t="s">
        <v>56</v>
      </c>
      <c r="J9" s="406">
        <v>1</v>
      </c>
      <c r="K9" s="406">
        <v>2</v>
      </c>
      <c r="L9" s="406">
        <v>2</v>
      </c>
      <c r="M9" s="416" t="s">
        <v>56</v>
      </c>
      <c r="N9" s="406">
        <v>2</v>
      </c>
      <c r="O9" s="426" t="s">
        <v>56</v>
      </c>
      <c r="P9" s="416" t="s">
        <v>56</v>
      </c>
      <c r="Q9" s="313" t="s">
        <v>84</v>
      </c>
      <c r="R9" s="406">
        <v>1</v>
      </c>
      <c r="S9" s="406">
        <v>1</v>
      </c>
      <c r="T9" s="406">
        <v>2</v>
      </c>
      <c r="U9" s="406">
        <v>2</v>
      </c>
      <c r="V9" s="416" t="s">
        <v>56</v>
      </c>
      <c r="W9" s="416" t="s">
        <v>56</v>
      </c>
      <c r="X9" s="406">
        <v>1</v>
      </c>
      <c r="Y9" s="406">
        <v>1</v>
      </c>
      <c r="Z9" s="406">
        <v>2</v>
      </c>
      <c r="AA9" s="406">
        <v>2</v>
      </c>
      <c r="AB9" s="416" t="s">
        <v>56</v>
      </c>
      <c r="AC9" s="416" t="s">
        <v>56</v>
      </c>
      <c r="AD9" s="406">
        <v>1</v>
      </c>
      <c r="AE9" s="406" t="s">
        <v>24</v>
      </c>
      <c r="AF9" s="406">
        <v>2</v>
      </c>
      <c r="AG9" s="416" t="s">
        <v>56</v>
      </c>
      <c r="AH9" s="416" t="s">
        <v>56</v>
      </c>
      <c r="AI9" s="406">
        <v>1</v>
      </c>
      <c r="AJ9" s="406" t="s">
        <v>24</v>
      </c>
      <c r="AK9" s="406">
        <v>2</v>
      </c>
      <c r="AL9" s="416" t="s">
        <v>56</v>
      </c>
      <c r="AM9" s="426" t="s">
        <v>56</v>
      </c>
      <c r="AN9" s="278">
        <f t="shared" si="4"/>
        <v>11</v>
      </c>
      <c r="AO9" s="241">
        <v>11</v>
      </c>
      <c r="AP9" s="5">
        <f t="shared" si="5"/>
        <v>1</v>
      </c>
      <c r="AQ9" s="21"/>
      <c r="AR9" s="21"/>
      <c r="AS9" s="21"/>
      <c r="AT9" s="21"/>
      <c r="AU9" s="21"/>
      <c r="AV9" s="21"/>
      <c r="AW9" s="255">
        <f t="shared" si="6"/>
        <v>0</v>
      </c>
      <c r="AX9" s="255">
        <f t="shared" si="7"/>
        <v>9</v>
      </c>
      <c r="AY9" s="256">
        <f t="shared" ref="AY9" si="10">SUM(AW9:AX9)</f>
        <v>9</v>
      </c>
    </row>
    <row r="10" spans="1:51" ht="37.799999999999997" thickTop="1" thickBot="1">
      <c r="A10" s="16">
        <v>5</v>
      </c>
      <c r="B10" s="415" t="s">
        <v>413</v>
      </c>
      <c r="C10" s="357" t="s">
        <v>393</v>
      </c>
      <c r="D10" s="359">
        <v>204992</v>
      </c>
      <c r="E10" s="416" t="s">
        <v>56</v>
      </c>
      <c r="F10" s="406">
        <v>1</v>
      </c>
      <c r="G10" s="406">
        <v>2</v>
      </c>
      <c r="H10" s="406">
        <v>2</v>
      </c>
      <c r="I10" s="416" t="s">
        <v>56</v>
      </c>
      <c r="J10" s="416" t="s">
        <v>56</v>
      </c>
      <c r="K10" s="406">
        <v>1</v>
      </c>
      <c r="L10" s="406">
        <v>1</v>
      </c>
      <c r="M10" s="406">
        <v>2</v>
      </c>
      <c r="N10" s="416" t="s">
        <v>56</v>
      </c>
      <c r="O10" s="406">
        <v>1</v>
      </c>
      <c r="P10" s="406" t="s">
        <v>24</v>
      </c>
      <c r="Q10" s="406">
        <v>2</v>
      </c>
      <c r="R10" s="416" t="s">
        <v>56</v>
      </c>
      <c r="S10" s="416" t="s">
        <v>56</v>
      </c>
      <c r="T10" s="406">
        <v>1</v>
      </c>
      <c r="U10" s="406">
        <v>2</v>
      </c>
      <c r="V10" s="406">
        <v>2</v>
      </c>
      <c r="W10" s="426" t="s">
        <v>56</v>
      </c>
      <c r="X10" s="313" t="s">
        <v>84</v>
      </c>
      <c r="Y10" s="426" t="s">
        <v>56</v>
      </c>
      <c r="Z10" s="406">
        <v>1</v>
      </c>
      <c r="AA10" s="406">
        <v>1</v>
      </c>
      <c r="AB10" s="406">
        <v>2</v>
      </c>
      <c r="AC10" s="406">
        <v>2</v>
      </c>
      <c r="AD10" s="416" t="s">
        <v>56</v>
      </c>
      <c r="AE10" s="416" t="s">
        <v>56</v>
      </c>
      <c r="AF10" s="406">
        <v>1</v>
      </c>
      <c r="AG10" s="406">
        <v>2</v>
      </c>
      <c r="AH10" s="406">
        <v>2</v>
      </c>
      <c r="AI10" s="416" t="s">
        <v>56</v>
      </c>
      <c r="AJ10" s="416" t="s">
        <v>56</v>
      </c>
      <c r="AK10" s="406">
        <v>1</v>
      </c>
      <c r="AL10" s="406">
        <v>2</v>
      </c>
      <c r="AM10" s="416" t="s">
        <v>56</v>
      </c>
      <c r="AN10" s="278">
        <f t="shared" si="4"/>
        <v>11</v>
      </c>
      <c r="AO10" s="241">
        <v>11</v>
      </c>
      <c r="AP10" s="5">
        <f t="shared" si="5"/>
        <v>1</v>
      </c>
      <c r="AQ10" s="21"/>
      <c r="AR10" s="21"/>
      <c r="AS10" s="21"/>
      <c r="AT10" s="21"/>
      <c r="AU10" s="21"/>
      <c r="AV10" s="21"/>
      <c r="AW10" s="255">
        <f t="shared" si="6"/>
        <v>0</v>
      </c>
      <c r="AX10" s="255">
        <f t="shared" si="7"/>
        <v>9</v>
      </c>
      <c r="AY10" s="256">
        <f t="shared" ref="AY10:AY11" si="11">SUM(AW10:AX10)</f>
        <v>9</v>
      </c>
    </row>
    <row r="11" spans="1:51" ht="37.799999999999997" thickTop="1" thickBot="1">
      <c r="A11" s="16"/>
      <c r="B11" s="438" t="s">
        <v>153</v>
      </c>
      <c r="C11" s="357" t="s">
        <v>393</v>
      </c>
      <c r="D11" s="406"/>
      <c r="E11" s="406">
        <v>2</v>
      </c>
      <c r="F11" s="406">
        <v>2</v>
      </c>
      <c r="G11" s="416" t="s">
        <v>56</v>
      </c>
      <c r="H11" s="406" t="s">
        <v>24</v>
      </c>
      <c r="I11" s="406">
        <v>2</v>
      </c>
      <c r="J11" s="416" t="s">
        <v>56</v>
      </c>
      <c r="K11" s="416" t="s">
        <v>56</v>
      </c>
      <c r="L11" s="406">
        <v>1</v>
      </c>
      <c r="M11" s="406">
        <v>2</v>
      </c>
      <c r="N11" s="406">
        <v>2</v>
      </c>
      <c r="O11" s="416" t="s">
        <v>56</v>
      </c>
      <c r="P11" s="416" t="s">
        <v>56</v>
      </c>
      <c r="Q11" s="406">
        <v>1</v>
      </c>
      <c r="R11" s="406">
        <v>2</v>
      </c>
      <c r="S11" s="406">
        <v>2</v>
      </c>
      <c r="T11" s="416" t="s">
        <v>56</v>
      </c>
      <c r="U11" s="406">
        <v>1</v>
      </c>
      <c r="V11" s="406">
        <v>1</v>
      </c>
      <c r="W11" s="406">
        <v>2</v>
      </c>
      <c r="X11" s="416" t="s">
        <v>56</v>
      </c>
      <c r="Y11" s="416" t="s">
        <v>56</v>
      </c>
      <c r="Z11" s="313" t="s">
        <v>84</v>
      </c>
      <c r="AA11" s="406">
        <v>1</v>
      </c>
      <c r="AB11" s="406">
        <v>1</v>
      </c>
      <c r="AC11" s="406">
        <v>2</v>
      </c>
      <c r="AD11" s="416" t="s">
        <v>56</v>
      </c>
      <c r="AE11" s="416" t="s">
        <v>56</v>
      </c>
      <c r="AF11" s="406">
        <v>1</v>
      </c>
      <c r="AG11" s="406">
        <v>1</v>
      </c>
      <c r="AH11" s="406">
        <v>2</v>
      </c>
      <c r="AI11" s="406">
        <v>2</v>
      </c>
      <c r="AJ11" s="416" t="s">
        <v>56</v>
      </c>
      <c r="AK11" s="416" t="s">
        <v>56</v>
      </c>
      <c r="AL11" s="406">
        <v>1</v>
      </c>
      <c r="AM11" s="406">
        <v>1</v>
      </c>
      <c r="AN11" s="278">
        <f t="shared" si="4"/>
        <v>11</v>
      </c>
      <c r="AO11" s="241">
        <v>11</v>
      </c>
      <c r="AP11" s="5">
        <f t="shared" si="5"/>
        <v>1</v>
      </c>
      <c r="AQ11" s="21"/>
      <c r="AR11" s="21"/>
      <c r="AS11" s="21"/>
      <c r="AT11" s="21"/>
      <c r="AU11" s="21"/>
      <c r="AV11" s="21"/>
      <c r="AW11" s="255">
        <f t="shared" si="6"/>
        <v>0</v>
      </c>
      <c r="AX11" s="255">
        <f t="shared" si="7"/>
        <v>8</v>
      </c>
      <c r="AY11" s="256">
        <f t="shared" si="11"/>
        <v>8</v>
      </c>
    </row>
    <row r="12" spans="1:51" ht="15.6">
      <c r="D12" s="17">
        <v>1</v>
      </c>
      <c r="E12" s="34"/>
      <c r="F12" s="34"/>
      <c r="G12" s="34">
        <f t="shared" ref="G12:G24" si="12">COUNTIF(G$5:G$11,$D12)</f>
        <v>1</v>
      </c>
      <c r="H12" s="34"/>
      <c r="I12" s="34">
        <f t="shared" ref="I12:R24" si="13">COUNTIF(I$5:I$11,$D12)</f>
        <v>1</v>
      </c>
      <c r="J12" s="34">
        <f t="shared" si="13"/>
        <v>1</v>
      </c>
      <c r="K12" s="34">
        <f t="shared" si="13"/>
        <v>3</v>
      </c>
      <c r="L12" s="34">
        <f t="shared" si="13"/>
        <v>3</v>
      </c>
      <c r="M12" s="34">
        <f t="shared" si="13"/>
        <v>2</v>
      </c>
      <c r="N12" s="34">
        <f t="shared" si="13"/>
        <v>2</v>
      </c>
      <c r="O12" s="34">
        <f t="shared" si="13"/>
        <v>1</v>
      </c>
      <c r="P12" s="34">
        <f t="shared" si="13"/>
        <v>1</v>
      </c>
      <c r="Q12" s="34">
        <f t="shared" si="13"/>
        <v>2</v>
      </c>
      <c r="R12" s="34">
        <f t="shared" si="13"/>
        <v>2</v>
      </c>
      <c r="S12" s="34">
        <f t="shared" ref="S12:AB24" si="14">COUNTIF(S$5:S$11,$D12)</f>
        <v>2</v>
      </c>
      <c r="T12" s="34">
        <f t="shared" si="14"/>
        <v>2</v>
      </c>
      <c r="U12" s="34">
        <f t="shared" si="14"/>
        <v>3</v>
      </c>
      <c r="V12" s="34">
        <f t="shared" si="14"/>
        <v>3</v>
      </c>
      <c r="W12" s="34">
        <f t="shared" si="14"/>
        <v>1</v>
      </c>
      <c r="X12" s="34">
        <f t="shared" si="14"/>
        <v>1</v>
      </c>
      <c r="Y12" s="34">
        <f t="shared" si="14"/>
        <v>3</v>
      </c>
      <c r="Z12" s="34">
        <f t="shared" si="14"/>
        <v>3</v>
      </c>
      <c r="AA12" s="34">
        <f t="shared" si="14"/>
        <v>2</v>
      </c>
      <c r="AB12" s="34">
        <f t="shared" si="14"/>
        <v>2</v>
      </c>
      <c r="AC12" s="34">
        <f t="shared" ref="AC12:AJ24" si="15">COUNTIF(AC$5:AC$11,$D12)</f>
        <v>2</v>
      </c>
      <c r="AD12" s="34">
        <f t="shared" si="15"/>
        <v>2</v>
      </c>
      <c r="AE12" s="34">
        <f t="shared" si="15"/>
        <v>1</v>
      </c>
      <c r="AF12" s="34">
        <f t="shared" si="15"/>
        <v>2</v>
      </c>
      <c r="AG12" s="34">
        <f t="shared" si="15"/>
        <v>3</v>
      </c>
      <c r="AH12" s="34">
        <f t="shared" si="15"/>
        <v>2</v>
      </c>
      <c r="AI12" s="34">
        <f t="shared" si="15"/>
        <v>2</v>
      </c>
      <c r="AJ12" s="34">
        <f t="shared" si="15"/>
        <v>1</v>
      </c>
      <c r="AK12" s="34"/>
      <c r="AL12" s="34"/>
      <c r="AM12" s="34"/>
      <c r="AR12" s="8"/>
      <c r="AS12" s="8"/>
      <c r="AT12" s="8"/>
      <c r="AU12" s="8"/>
      <c r="AV12" s="8"/>
      <c r="AW12" s="8"/>
      <c r="AX12" s="8"/>
    </row>
    <row r="13" spans="1:51" ht="15.6">
      <c r="D13" s="18" t="s">
        <v>17</v>
      </c>
      <c r="E13" s="34"/>
      <c r="F13" s="34"/>
      <c r="G13" s="34">
        <f t="shared" si="12"/>
        <v>0</v>
      </c>
      <c r="H13" s="34"/>
      <c r="I13" s="34">
        <f t="shared" si="13"/>
        <v>0</v>
      </c>
      <c r="J13" s="34">
        <f t="shared" si="13"/>
        <v>0</v>
      </c>
      <c r="K13" s="34">
        <f t="shared" si="13"/>
        <v>0</v>
      </c>
      <c r="L13" s="34">
        <f t="shared" si="13"/>
        <v>0</v>
      </c>
      <c r="M13" s="34">
        <f t="shared" si="13"/>
        <v>0</v>
      </c>
      <c r="N13" s="34">
        <f t="shared" si="13"/>
        <v>0</v>
      </c>
      <c r="O13" s="34">
        <f t="shared" si="13"/>
        <v>0</v>
      </c>
      <c r="P13" s="34">
        <f t="shared" si="13"/>
        <v>0</v>
      </c>
      <c r="Q13" s="34">
        <f t="shared" si="13"/>
        <v>0</v>
      </c>
      <c r="R13" s="34">
        <f t="shared" si="13"/>
        <v>0</v>
      </c>
      <c r="S13" s="34">
        <f t="shared" si="14"/>
        <v>0</v>
      </c>
      <c r="T13" s="34">
        <f t="shared" si="14"/>
        <v>0</v>
      </c>
      <c r="U13" s="34">
        <f t="shared" si="14"/>
        <v>0</v>
      </c>
      <c r="V13" s="34">
        <f t="shared" si="14"/>
        <v>0</v>
      </c>
      <c r="W13" s="34">
        <f t="shared" si="14"/>
        <v>0</v>
      </c>
      <c r="X13" s="34">
        <f t="shared" si="14"/>
        <v>0</v>
      </c>
      <c r="Y13" s="34">
        <f t="shared" si="14"/>
        <v>0</v>
      </c>
      <c r="Z13" s="34">
        <f t="shared" si="14"/>
        <v>0</v>
      </c>
      <c r="AA13" s="34">
        <f t="shared" si="14"/>
        <v>0</v>
      </c>
      <c r="AB13" s="34">
        <f t="shared" si="14"/>
        <v>0</v>
      </c>
      <c r="AC13" s="34">
        <f t="shared" si="15"/>
        <v>0</v>
      </c>
      <c r="AD13" s="34">
        <f t="shared" si="15"/>
        <v>0</v>
      </c>
      <c r="AE13" s="34">
        <f t="shared" si="15"/>
        <v>0</v>
      </c>
      <c r="AF13" s="34">
        <f t="shared" si="15"/>
        <v>0</v>
      </c>
      <c r="AG13" s="34">
        <f t="shared" si="15"/>
        <v>0</v>
      </c>
      <c r="AH13" s="34">
        <f t="shared" si="15"/>
        <v>0</v>
      </c>
      <c r="AI13" s="34">
        <f t="shared" si="15"/>
        <v>0</v>
      </c>
      <c r="AJ13" s="34">
        <f t="shared" si="15"/>
        <v>0</v>
      </c>
      <c r="AK13" s="34"/>
      <c r="AL13" s="34"/>
      <c r="AM13" s="34"/>
      <c r="AN13" s="22"/>
      <c r="AR13" s="8"/>
      <c r="AS13" s="8"/>
      <c r="AT13" s="8"/>
      <c r="AU13" s="8"/>
      <c r="AV13" s="8"/>
      <c r="AW13" s="8"/>
      <c r="AX13" s="8"/>
    </row>
    <row r="14" spans="1:51" ht="15.6">
      <c r="D14" s="18" t="s">
        <v>21</v>
      </c>
      <c r="E14" s="34"/>
      <c r="F14" s="34"/>
      <c r="G14" s="34">
        <f t="shared" si="12"/>
        <v>0</v>
      </c>
      <c r="H14" s="34"/>
      <c r="I14" s="34">
        <f t="shared" si="13"/>
        <v>0</v>
      </c>
      <c r="J14" s="34">
        <f t="shared" si="13"/>
        <v>0</v>
      </c>
      <c r="K14" s="34">
        <f t="shared" si="13"/>
        <v>0</v>
      </c>
      <c r="L14" s="34">
        <f t="shared" si="13"/>
        <v>0</v>
      </c>
      <c r="M14" s="34">
        <f t="shared" si="13"/>
        <v>0</v>
      </c>
      <c r="N14" s="34">
        <f t="shared" si="13"/>
        <v>0</v>
      </c>
      <c r="O14" s="34">
        <f t="shared" si="13"/>
        <v>0</v>
      </c>
      <c r="P14" s="34">
        <f t="shared" si="13"/>
        <v>0</v>
      </c>
      <c r="Q14" s="34">
        <f t="shared" si="13"/>
        <v>0</v>
      </c>
      <c r="R14" s="34">
        <f t="shared" si="13"/>
        <v>0</v>
      </c>
      <c r="S14" s="34">
        <f t="shared" si="14"/>
        <v>0</v>
      </c>
      <c r="T14" s="34">
        <f t="shared" si="14"/>
        <v>0</v>
      </c>
      <c r="U14" s="34">
        <f t="shared" si="14"/>
        <v>0</v>
      </c>
      <c r="V14" s="34">
        <f t="shared" si="14"/>
        <v>0</v>
      </c>
      <c r="W14" s="34">
        <f t="shared" si="14"/>
        <v>0</v>
      </c>
      <c r="X14" s="34">
        <f t="shared" si="14"/>
        <v>0</v>
      </c>
      <c r="Y14" s="34">
        <f t="shared" si="14"/>
        <v>0</v>
      </c>
      <c r="Z14" s="34">
        <f t="shared" si="14"/>
        <v>0</v>
      </c>
      <c r="AA14" s="34">
        <f t="shared" si="14"/>
        <v>0</v>
      </c>
      <c r="AB14" s="34">
        <f t="shared" si="14"/>
        <v>0</v>
      </c>
      <c r="AC14" s="34">
        <f t="shared" si="15"/>
        <v>0</v>
      </c>
      <c r="AD14" s="34">
        <f t="shared" si="15"/>
        <v>0</v>
      </c>
      <c r="AE14" s="34">
        <f t="shared" si="15"/>
        <v>0</v>
      </c>
      <c r="AF14" s="34">
        <f t="shared" si="15"/>
        <v>0</v>
      </c>
      <c r="AG14" s="34">
        <f t="shared" si="15"/>
        <v>0</v>
      </c>
      <c r="AH14" s="34">
        <f t="shared" si="15"/>
        <v>0</v>
      </c>
      <c r="AI14" s="34">
        <f t="shared" si="15"/>
        <v>0</v>
      </c>
      <c r="AJ14" s="34">
        <f t="shared" si="15"/>
        <v>0</v>
      </c>
      <c r="AK14" s="34"/>
      <c r="AL14" s="34"/>
      <c r="AM14" s="34"/>
      <c r="AN14" s="22"/>
      <c r="AR14" s="8"/>
      <c r="AS14" s="8"/>
      <c r="AT14" s="8"/>
      <c r="AU14" s="8"/>
      <c r="AV14" s="8"/>
      <c r="AW14" s="8"/>
      <c r="AX14" s="8"/>
    </row>
    <row r="15" spans="1:51" ht="15.6">
      <c r="D15" s="18" t="s">
        <v>24</v>
      </c>
      <c r="E15" s="34"/>
      <c r="F15" s="34"/>
      <c r="G15" s="34">
        <f t="shared" si="12"/>
        <v>1</v>
      </c>
      <c r="H15" s="34"/>
      <c r="I15" s="34">
        <f t="shared" si="13"/>
        <v>1</v>
      </c>
      <c r="J15" s="34">
        <f t="shared" si="13"/>
        <v>1</v>
      </c>
      <c r="K15" s="34">
        <f t="shared" si="13"/>
        <v>0</v>
      </c>
      <c r="L15" s="34">
        <f t="shared" si="13"/>
        <v>0</v>
      </c>
      <c r="M15" s="34">
        <f t="shared" si="13"/>
        <v>0</v>
      </c>
      <c r="N15" s="34">
        <f t="shared" si="13"/>
        <v>0</v>
      </c>
      <c r="O15" s="34">
        <f t="shared" si="13"/>
        <v>1</v>
      </c>
      <c r="P15" s="34">
        <f t="shared" si="13"/>
        <v>1</v>
      </c>
      <c r="Q15" s="34">
        <f t="shared" si="13"/>
        <v>1</v>
      </c>
      <c r="R15" s="34">
        <f t="shared" si="13"/>
        <v>0</v>
      </c>
      <c r="S15" s="34">
        <f t="shared" si="14"/>
        <v>0</v>
      </c>
      <c r="T15" s="34">
        <f t="shared" si="14"/>
        <v>0</v>
      </c>
      <c r="U15" s="34">
        <f t="shared" si="14"/>
        <v>0</v>
      </c>
      <c r="V15" s="34">
        <f t="shared" si="14"/>
        <v>0</v>
      </c>
      <c r="W15" s="34">
        <f t="shared" si="14"/>
        <v>1</v>
      </c>
      <c r="X15" s="34">
        <f t="shared" si="14"/>
        <v>1</v>
      </c>
      <c r="Y15" s="34">
        <f t="shared" si="14"/>
        <v>0</v>
      </c>
      <c r="Z15" s="34">
        <f t="shared" si="14"/>
        <v>0</v>
      </c>
      <c r="AA15" s="34">
        <f t="shared" si="14"/>
        <v>0</v>
      </c>
      <c r="AB15" s="34">
        <f t="shared" si="14"/>
        <v>0</v>
      </c>
      <c r="AC15" s="34">
        <f t="shared" si="15"/>
        <v>0</v>
      </c>
      <c r="AD15" s="34">
        <f t="shared" si="15"/>
        <v>1</v>
      </c>
      <c r="AE15" s="34">
        <f t="shared" si="15"/>
        <v>1</v>
      </c>
      <c r="AF15" s="34">
        <f t="shared" si="15"/>
        <v>0</v>
      </c>
      <c r="AG15" s="34">
        <f t="shared" si="15"/>
        <v>0</v>
      </c>
      <c r="AH15" s="34">
        <f t="shared" si="15"/>
        <v>0</v>
      </c>
      <c r="AI15" s="34">
        <f t="shared" si="15"/>
        <v>0</v>
      </c>
      <c r="AJ15" s="34">
        <f t="shared" si="15"/>
        <v>1</v>
      </c>
      <c r="AK15" s="34"/>
      <c r="AL15" s="34"/>
      <c r="AM15" s="34"/>
      <c r="AN15" s="22"/>
      <c r="AR15" s="8"/>
      <c r="AS15" s="8"/>
      <c r="AT15" s="8"/>
      <c r="AU15" s="8"/>
      <c r="AV15" s="8"/>
      <c r="AW15" s="8"/>
      <c r="AX15" s="8"/>
    </row>
    <row r="16" spans="1:51" ht="15.6">
      <c r="D16" s="18" t="s">
        <v>27</v>
      </c>
      <c r="E16" s="34"/>
      <c r="F16" s="34"/>
      <c r="G16" s="34">
        <f t="shared" si="12"/>
        <v>0</v>
      </c>
      <c r="H16" s="34"/>
      <c r="I16" s="34">
        <f t="shared" si="13"/>
        <v>0</v>
      </c>
      <c r="J16" s="34">
        <f t="shared" si="13"/>
        <v>0</v>
      </c>
      <c r="K16" s="34">
        <f t="shared" si="13"/>
        <v>0</v>
      </c>
      <c r="L16" s="34">
        <f t="shared" si="13"/>
        <v>0</v>
      </c>
      <c r="M16" s="34">
        <f t="shared" si="13"/>
        <v>0</v>
      </c>
      <c r="N16" s="34">
        <f t="shared" si="13"/>
        <v>0</v>
      </c>
      <c r="O16" s="34">
        <f t="shared" si="13"/>
        <v>0</v>
      </c>
      <c r="P16" s="34">
        <f t="shared" si="13"/>
        <v>0</v>
      </c>
      <c r="Q16" s="34">
        <f t="shared" si="13"/>
        <v>0</v>
      </c>
      <c r="R16" s="34">
        <f t="shared" si="13"/>
        <v>0</v>
      </c>
      <c r="S16" s="34">
        <f t="shared" si="14"/>
        <v>0</v>
      </c>
      <c r="T16" s="34">
        <f t="shared" si="14"/>
        <v>0</v>
      </c>
      <c r="U16" s="34">
        <f t="shared" si="14"/>
        <v>0</v>
      </c>
      <c r="V16" s="34">
        <f t="shared" si="14"/>
        <v>0</v>
      </c>
      <c r="W16" s="34">
        <f t="shared" si="14"/>
        <v>0</v>
      </c>
      <c r="X16" s="34">
        <f t="shared" si="14"/>
        <v>0</v>
      </c>
      <c r="Y16" s="34">
        <f t="shared" si="14"/>
        <v>0</v>
      </c>
      <c r="Z16" s="34">
        <f t="shared" si="14"/>
        <v>0</v>
      </c>
      <c r="AA16" s="34">
        <f t="shared" si="14"/>
        <v>0</v>
      </c>
      <c r="AB16" s="34">
        <f t="shared" si="14"/>
        <v>0</v>
      </c>
      <c r="AC16" s="34">
        <f t="shared" si="15"/>
        <v>0</v>
      </c>
      <c r="AD16" s="34">
        <f t="shared" si="15"/>
        <v>0</v>
      </c>
      <c r="AE16" s="34">
        <f t="shared" si="15"/>
        <v>0</v>
      </c>
      <c r="AF16" s="34">
        <f t="shared" si="15"/>
        <v>0</v>
      </c>
      <c r="AG16" s="34">
        <f t="shared" si="15"/>
        <v>0</v>
      </c>
      <c r="AH16" s="34">
        <f t="shared" si="15"/>
        <v>1</v>
      </c>
      <c r="AI16" s="34">
        <f t="shared" si="15"/>
        <v>0</v>
      </c>
      <c r="AJ16" s="34">
        <f t="shared" si="15"/>
        <v>1</v>
      </c>
      <c r="AK16" s="34"/>
      <c r="AL16" s="34"/>
      <c r="AM16" s="34"/>
      <c r="AN16" s="22"/>
      <c r="AR16" s="8"/>
      <c r="AS16" s="8"/>
      <c r="AT16" s="8"/>
      <c r="AU16" s="8"/>
      <c r="AV16" s="8"/>
      <c r="AW16" s="8"/>
      <c r="AX16" s="8"/>
    </row>
    <row r="17" spans="4:50" ht="15.6">
      <c r="D17" s="18" t="s">
        <v>30</v>
      </c>
      <c r="E17" s="34"/>
      <c r="F17" s="34"/>
      <c r="G17" s="34">
        <f t="shared" si="12"/>
        <v>0</v>
      </c>
      <c r="H17" s="34"/>
      <c r="I17" s="34">
        <f t="shared" si="13"/>
        <v>0</v>
      </c>
      <c r="J17" s="34">
        <f t="shared" si="13"/>
        <v>0</v>
      </c>
      <c r="K17" s="34">
        <f t="shared" si="13"/>
        <v>0</v>
      </c>
      <c r="L17" s="34">
        <f t="shared" si="13"/>
        <v>0</v>
      </c>
      <c r="M17" s="34">
        <f t="shared" si="13"/>
        <v>0</v>
      </c>
      <c r="N17" s="34">
        <f t="shared" si="13"/>
        <v>0</v>
      </c>
      <c r="O17" s="34">
        <f t="shared" si="13"/>
        <v>0</v>
      </c>
      <c r="P17" s="34">
        <f t="shared" si="13"/>
        <v>0</v>
      </c>
      <c r="Q17" s="34">
        <f t="shared" si="13"/>
        <v>0</v>
      </c>
      <c r="R17" s="34">
        <f t="shared" si="13"/>
        <v>0</v>
      </c>
      <c r="S17" s="34">
        <f t="shared" si="14"/>
        <v>0</v>
      </c>
      <c r="T17" s="34">
        <f t="shared" si="14"/>
        <v>0</v>
      </c>
      <c r="U17" s="34">
        <f t="shared" si="14"/>
        <v>0</v>
      </c>
      <c r="V17" s="34">
        <f t="shared" si="14"/>
        <v>0</v>
      </c>
      <c r="W17" s="34">
        <f t="shared" si="14"/>
        <v>0</v>
      </c>
      <c r="X17" s="34">
        <f t="shared" si="14"/>
        <v>0</v>
      </c>
      <c r="Y17" s="34">
        <f t="shared" si="14"/>
        <v>0</v>
      </c>
      <c r="Z17" s="34">
        <f t="shared" si="14"/>
        <v>0</v>
      </c>
      <c r="AA17" s="34">
        <f t="shared" si="14"/>
        <v>0</v>
      </c>
      <c r="AB17" s="34">
        <f t="shared" si="14"/>
        <v>0</v>
      </c>
      <c r="AC17" s="34">
        <f t="shared" si="15"/>
        <v>0</v>
      </c>
      <c r="AD17" s="34">
        <f t="shared" si="15"/>
        <v>0</v>
      </c>
      <c r="AE17" s="34">
        <f t="shared" si="15"/>
        <v>0</v>
      </c>
      <c r="AF17" s="34">
        <f t="shared" si="15"/>
        <v>0</v>
      </c>
      <c r="AG17" s="34">
        <f t="shared" si="15"/>
        <v>0</v>
      </c>
      <c r="AH17" s="34">
        <f t="shared" si="15"/>
        <v>0</v>
      </c>
      <c r="AI17" s="34">
        <f t="shared" si="15"/>
        <v>0</v>
      </c>
      <c r="AJ17" s="34">
        <f t="shared" si="15"/>
        <v>0</v>
      </c>
      <c r="AK17" s="34"/>
      <c r="AL17" s="34"/>
      <c r="AM17" s="34"/>
      <c r="AN17" s="22"/>
      <c r="AR17" s="8"/>
      <c r="AS17" s="8"/>
      <c r="AT17" s="8"/>
      <c r="AU17" s="8"/>
      <c r="AV17" s="8"/>
      <c r="AW17" s="8"/>
      <c r="AX17" s="8"/>
    </row>
    <row r="18" spans="4:50" ht="15.6">
      <c r="D18" s="18" t="s">
        <v>32</v>
      </c>
      <c r="E18" s="34"/>
      <c r="F18" s="34"/>
      <c r="G18" s="34">
        <f t="shared" si="12"/>
        <v>0</v>
      </c>
      <c r="H18" s="34"/>
      <c r="I18" s="34">
        <f t="shared" si="13"/>
        <v>0</v>
      </c>
      <c r="J18" s="34">
        <f t="shared" si="13"/>
        <v>0</v>
      </c>
      <c r="K18" s="34">
        <f t="shared" si="13"/>
        <v>0</v>
      </c>
      <c r="L18" s="34">
        <f t="shared" si="13"/>
        <v>0</v>
      </c>
      <c r="M18" s="34">
        <f t="shared" si="13"/>
        <v>0</v>
      </c>
      <c r="N18" s="34">
        <f t="shared" si="13"/>
        <v>0</v>
      </c>
      <c r="O18" s="34">
        <f t="shared" si="13"/>
        <v>0</v>
      </c>
      <c r="P18" s="34">
        <f t="shared" si="13"/>
        <v>0</v>
      </c>
      <c r="Q18" s="34">
        <f t="shared" si="13"/>
        <v>0</v>
      </c>
      <c r="R18" s="34">
        <f t="shared" si="13"/>
        <v>0</v>
      </c>
      <c r="S18" s="34">
        <f t="shared" si="14"/>
        <v>0</v>
      </c>
      <c r="T18" s="34">
        <f t="shared" si="14"/>
        <v>0</v>
      </c>
      <c r="U18" s="34">
        <f t="shared" si="14"/>
        <v>0</v>
      </c>
      <c r="V18" s="34">
        <f t="shared" si="14"/>
        <v>0</v>
      </c>
      <c r="W18" s="34">
        <f t="shared" si="14"/>
        <v>0</v>
      </c>
      <c r="X18" s="34">
        <f t="shared" si="14"/>
        <v>0</v>
      </c>
      <c r="Y18" s="34">
        <f t="shared" si="14"/>
        <v>0</v>
      </c>
      <c r="Z18" s="34">
        <f t="shared" si="14"/>
        <v>0</v>
      </c>
      <c r="AA18" s="34">
        <f t="shared" si="14"/>
        <v>0</v>
      </c>
      <c r="AB18" s="34">
        <f t="shared" si="14"/>
        <v>0</v>
      </c>
      <c r="AC18" s="34">
        <f t="shared" si="15"/>
        <v>0</v>
      </c>
      <c r="AD18" s="34">
        <f t="shared" si="15"/>
        <v>0</v>
      </c>
      <c r="AE18" s="34">
        <f t="shared" si="15"/>
        <v>0</v>
      </c>
      <c r="AF18" s="34">
        <f t="shared" si="15"/>
        <v>0</v>
      </c>
      <c r="AG18" s="34">
        <f t="shared" si="15"/>
        <v>0</v>
      </c>
      <c r="AH18" s="34">
        <f t="shared" si="15"/>
        <v>0</v>
      </c>
      <c r="AI18" s="34">
        <f t="shared" si="15"/>
        <v>0</v>
      </c>
      <c r="AJ18" s="34">
        <f t="shared" si="15"/>
        <v>0</v>
      </c>
      <c r="AK18" s="34"/>
      <c r="AL18" s="34"/>
      <c r="AM18" s="34"/>
      <c r="AN18" s="22"/>
      <c r="AR18" s="8"/>
      <c r="AS18" s="8"/>
      <c r="AT18" s="8"/>
      <c r="AU18" s="8"/>
      <c r="AV18" s="8"/>
      <c r="AW18" s="8"/>
      <c r="AX18" s="8"/>
    </row>
    <row r="19" spans="4:50" ht="15.6">
      <c r="D19" s="18">
        <v>2</v>
      </c>
      <c r="E19" s="34"/>
      <c r="F19" s="34"/>
      <c r="G19" s="34">
        <f t="shared" si="12"/>
        <v>2</v>
      </c>
      <c r="H19" s="34"/>
      <c r="I19" s="34">
        <f t="shared" si="13"/>
        <v>1</v>
      </c>
      <c r="J19" s="34">
        <f t="shared" si="13"/>
        <v>1</v>
      </c>
      <c r="K19" s="34">
        <f t="shared" si="13"/>
        <v>2</v>
      </c>
      <c r="L19" s="34">
        <f t="shared" si="13"/>
        <v>2</v>
      </c>
      <c r="M19" s="34">
        <f t="shared" si="13"/>
        <v>3</v>
      </c>
      <c r="N19" s="34">
        <f t="shared" si="13"/>
        <v>3</v>
      </c>
      <c r="O19" s="34">
        <f t="shared" si="13"/>
        <v>1</v>
      </c>
      <c r="P19" s="34">
        <f t="shared" si="13"/>
        <v>1</v>
      </c>
      <c r="Q19" s="34">
        <f t="shared" si="13"/>
        <v>1</v>
      </c>
      <c r="R19" s="34">
        <f t="shared" si="13"/>
        <v>3</v>
      </c>
      <c r="S19" s="34">
        <f t="shared" si="14"/>
        <v>3</v>
      </c>
      <c r="T19" s="34">
        <f t="shared" si="14"/>
        <v>2</v>
      </c>
      <c r="U19" s="34">
        <f t="shared" si="14"/>
        <v>2</v>
      </c>
      <c r="V19" s="34">
        <f t="shared" si="14"/>
        <v>2</v>
      </c>
      <c r="W19" s="34">
        <f t="shared" si="14"/>
        <v>2</v>
      </c>
      <c r="X19" s="34">
        <f t="shared" si="14"/>
        <v>1</v>
      </c>
      <c r="Y19" s="34">
        <f t="shared" si="14"/>
        <v>2</v>
      </c>
      <c r="Z19" s="34">
        <f t="shared" si="14"/>
        <v>2</v>
      </c>
      <c r="AA19" s="34">
        <f t="shared" si="14"/>
        <v>3</v>
      </c>
      <c r="AB19" s="34">
        <f t="shared" si="14"/>
        <v>2</v>
      </c>
      <c r="AC19" s="34">
        <f t="shared" si="15"/>
        <v>2</v>
      </c>
      <c r="AD19" s="34">
        <f t="shared" si="15"/>
        <v>1</v>
      </c>
      <c r="AE19" s="34">
        <f t="shared" si="15"/>
        <v>2</v>
      </c>
      <c r="AF19" s="34">
        <f t="shared" si="15"/>
        <v>2</v>
      </c>
      <c r="AG19" s="34">
        <f t="shared" si="15"/>
        <v>2</v>
      </c>
      <c r="AH19" s="34">
        <f t="shared" si="15"/>
        <v>2</v>
      </c>
      <c r="AI19" s="34">
        <f t="shared" si="15"/>
        <v>2</v>
      </c>
      <c r="AJ19" s="34">
        <f t="shared" si="15"/>
        <v>1</v>
      </c>
      <c r="AK19" s="34"/>
      <c r="AL19" s="34"/>
      <c r="AM19" s="34"/>
      <c r="AN19" s="22"/>
      <c r="AR19" s="8"/>
      <c r="AS19" s="8"/>
      <c r="AT19" s="8"/>
      <c r="AU19" s="8"/>
      <c r="AV19" s="8"/>
      <c r="AW19" s="8"/>
      <c r="AX19" s="8"/>
    </row>
    <row r="20" spans="4:50" ht="15.6">
      <c r="D20" s="18" t="s">
        <v>37</v>
      </c>
      <c r="E20" s="34"/>
      <c r="F20" s="34"/>
      <c r="G20" s="34">
        <f t="shared" si="12"/>
        <v>0</v>
      </c>
      <c r="H20" s="34"/>
      <c r="I20" s="34">
        <f t="shared" si="13"/>
        <v>0</v>
      </c>
      <c r="J20" s="34">
        <f t="shared" si="13"/>
        <v>0</v>
      </c>
      <c r="K20" s="34">
        <f t="shared" si="13"/>
        <v>0</v>
      </c>
      <c r="L20" s="34">
        <f t="shared" si="13"/>
        <v>0</v>
      </c>
      <c r="M20" s="34">
        <f t="shared" si="13"/>
        <v>0</v>
      </c>
      <c r="N20" s="34">
        <f t="shared" si="13"/>
        <v>0</v>
      </c>
      <c r="O20" s="34">
        <f t="shared" si="13"/>
        <v>0</v>
      </c>
      <c r="P20" s="34">
        <f t="shared" si="13"/>
        <v>0</v>
      </c>
      <c r="Q20" s="34">
        <f t="shared" si="13"/>
        <v>0</v>
      </c>
      <c r="R20" s="34">
        <f t="shared" si="13"/>
        <v>0</v>
      </c>
      <c r="S20" s="34">
        <f t="shared" si="14"/>
        <v>0</v>
      </c>
      <c r="T20" s="34">
        <f t="shared" si="14"/>
        <v>0</v>
      </c>
      <c r="U20" s="34">
        <f t="shared" si="14"/>
        <v>0</v>
      </c>
      <c r="V20" s="34">
        <f t="shared" si="14"/>
        <v>0</v>
      </c>
      <c r="W20" s="34">
        <f t="shared" si="14"/>
        <v>0</v>
      </c>
      <c r="X20" s="34">
        <f t="shared" si="14"/>
        <v>0</v>
      </c>
      <c r="Y20" s="34">
        <f t="shared" si="14"/>
        <v>0</v>
      </c>
      <c r="Z20" s="34">
        <f t="shared" si="14"/>
        <v>0</v>
      </c>
      <c r="AA20" s="34">
        <f t="shared" si="14"/>
        <v>0</v>
      </c>
      <c r="AB20" s="34">
        <f t="shared" si="14"/>
        <v>0</v>
      </c>
      <c r="AC20" s="34">
        <f t="shared" si="15"/>
        <v>0</v>
      </c>
      <c r="AD20" s="34">
        <f t="shared" si="15"/>
        <v>0</v>
      </c>
      <c r="AE20" s="34">
        <f t="shared" si="15"/>
        <v>0</v>
      </c>
      <c r="AF20" s="34">
        <f t="shared" si="15"/>
        <v>0</v>
      </c>
      <c r="AG20" s="34">
        <f t="shared" si="15"/>
        <v>0</v>
      </c>
      <c r="AH20" s="34">
        <f t="shared" si="15"/>
        <v>0</v>
      </c>
      <c r="AI20" s="34">
        <f t="shared" si="15"/>
        <v>0</v>
      </c>
      <c r="AJ20" s="34">
        <f t="shared" si="15"/>
        <v>0</v>
      </c>
      <c r="AK20" s="34"/>
      <c r="AL20" s="34"/>
      <c r="AM20" s="34"/>
      <c r="AN20" s="22"/>
      <c r="AR20" s="8"/>
      <c r="AS20" s="8"/>
      <c r="AT20" s="8"/>
      <c r="AU20" s="8"/>
      <c r="AV20" s="8"/>
      <c r="AW20" s="8"/>
      <c r="AX20" s="8"/>
    </row>
    <row r="21" spans="4:50" ht="15.6">
      <c r="D21" s="18" t="s">
        <v>40</v>
      </c>
      <c r="E21" s="34"/>
      <c r="F21" s="34"/>
      <c r="G21" s="34">
        <f t="shared" si="12"/>
        <v>0</v>
      </c>
      <c r="H21" s="34"/>
      <c r="I21" s="34">
        <f t="shared" si="13"/>
        <v>0</v>
      </c>
      <c r="J21" s="34">
        <f t="shared" si="13"/>
        <v>0</v>
      </c>
      <c r="K21" s="34">
        <f t="shared" si="13"/>
        <v>0</v>
      </c>
      <c r="L21" s="34">
        <f t="shared" si="13"/>
        <v>0</v>
      </c>
      <c r="M21" s="34">
        <f t="shared" si="13"/>
        <v>0</v>
      </c>
      <c r="N21" s="34">
        <f t="shared" si="13"/>
        <v>0</v>
      </c>
      <c r="O21" s="34">
        <f t="shared" si="13"/>
        <v>0</v>
      </c>
      <c r="P21" s="34">
        <f t="shared" si="13"/>
        <v>0</v>
      </c>
      <c r="Q21" s="34">
        <f t="shared" si="13"/>
        <v>0</v>
      </c>
      <c r="R21" s="34">
        <f t="shared" si="13"/>
        <v>0</v>
      </c>
      <c r="S21" s="34">
        <f t="shared" si="14"/>
        <v>0</v>
      </c>
      <c r="T21" s="34">
        <f t="shared" si="14"/>
        <v>0</v>
      </c>
      <c r="U21" s="34">
        <f t="shared" si="14"/>
        <v>0</v>
      </c>
      <c r="V21" s="34">
        <f t="shared" si="14"/>
        <v>0</v>
      </c>
      <c r="W21" s="34">
        <f t="shared" si="14"/>
        <v>0</v>
      </c>
      <c r="X21" s="34">
        <f t="shared" si="14"/>
        <v>0</v>
      </c>
      <c r="Y21" s="34">
        <f t="shared" si="14"/>
        <v>0</v>
      </c>
      <c r="Z21" s="34">
        <f t="shared" si="14"/>
        <v>0</v>
      </c>
      <c r="AA21" s="34">
        <f t="shared" si="14"/>
        <v>0</v>
      </c>
      <c r="AB21" s="34">
        <f t="shared" si="14"/>
        <v>0</v>
      </c>
      <c r="AC21" s="34">
        <f t="shared" si="15"/>
        <v>0</v>
      </c>
      <c r="AD21" s="34">
        <f t="shared" si="15"/>
        <v>0</v>
      </c>
      <c r="AE21" s="34">
        <f t="shared" si="15"/>
        <v>0</v>
      </c>
      <c r="AF21" s="34">
        <f t="shared" si="15"/>
        <v>0</v>
      </c>
      <c r="AG21" s="34">
        <f t="shared" si="15"/>
        <v>0</v>
      </c>
      <c r="AH21" s="34">
        <f t="shared" si="15"/>
        <v>0</v>
      </c>
      <c r="AI21" s="34">
        <f t="shared" si="15"/>
        <v>0</v>
      </c>
      <c r="AJ21" s="34">
        <f t="shared" si="15"/>
        <v>0</v>
      </c>
      <c r="AK21" s="34"/>
      <c r="AL21" s="34"/>
      <c r="AM21" s="34"/>
      <c r="AN21" s="22"/>
      <c r="AR21" s="8"/>
      <c r="AS21" s="8"/>
      <c r="AT21" s="8"/>
      <c r="AU21" s="8"/>
      <c r="AV21" s="8"/>
      <c r="AW21" s="8"/>
      <c r="AX21" s="8"/>
    </row>
    <row r="22" spans="4:50" ht="15.6">
      <c r="D22" s="19">
        <v>3</v>
      </c>
      <c r="E22" s="34"/>
      <c r="F22" s="34"/>
      <c r="G22" s="34">
        <f t="shared" si="12"/>
        <v>0</v>
      </c>
      <c r="H22" s="34"/>
      <c r="I22" s="34">
        <f t="shared" si="13"/>
        <v>0</v>
      </c>
      <c r="J22" s="34">
        <f t="shared" si="13"/>
        <v>0</v>
      </c>
      <c r="K22" s="34">
        <f t="shared" si="13"/>
        <v>0</v>
      </c>
      <c r="L22" s="34">
        <f t="shared" si="13"/>
        <v>0</v>
      </c>
      <c r="M22" s="34">
        <f t="shared" si="13"/>
        <v>0</v>
      </c>
      <c r="N22" s="34">
        <f t="shared" si="13"/>
        <v>0</v>
      </c>
      <c r="O22" s="34">
        <f t="shared" si="13"/>
        <v>0</v>
      </c>
      <c r="P22" s="34">
        <f t="shared" si="13"/>
        <v>0</v>
      </c>
      <c r="Q22" s="34">
        <f t="shared" si="13"/>
        <v>0</v>
      </c>
      <c r="R22" s="34">
        <f t="shared" si="13"/>
        <v>0</v>
      </c>
      <c r="S22" s="34">
        <f t="shared" si="14"/>
        <v>0</v>
      </c>
      <c r="T22" s="34">
        <f t="shared" si="14"/>
        <v>0</v>
      </c>
      <c r="U22" s="34">
        <f t="shared" si="14"/>
        <v>0</v>
      </c>
      <c r="V22" s="34">
        <f t="shared" si="14"/>
        <v>0</v>
      </c>
      <c r="W22" s="34">
        <f t="shared" si="14"/>
        <v>0</v>
      </c>
      <c r="X22" s="34">
        <f t="shared" si="14"/>
        <v>0</v>
      </c>
      <c r="Y22" s="34">
        <f t="shared" si="14"/>
        <v>0</v>
      </c>
      <c r="Z22" s="34">
        <f t="shared" si="14"/>
        <v>0</v>
      </c>
      <c r="AA22" s="34">
        <f t="shared" si="14"/>
        <v>0</v>
      </c>
      <c r="AB22" s="34">
        <f t="shared" si="14"/>
        <v>0</v>
      </c>
      <c r="AC22" s="34">
        <f t="shared" si="15"/>
        <v>0</v>
      </c>
      <c r="AD22" s="34">
        <f t="shared" si="15"/>
        <v>0</v>
      </c>
      <c r="AE22" s="34">
        <f t="shared" si="15"/>
        <v>0</v>
      </c>
      <c r="AF22" s="34">
        <f t="shared" si="15"/>
        <v>0</v>
      </c>
      <c r="AG22" s="34">
        <f t="shared" si="15"/>
        <v>0</v>
      </c>
      <c r="AH22" s="34">
        <f t="shared" si="15"/>
        <v>0</v>
      </c>
      <c r="AI22" s="34">
        <f t="shared" si="15"/>
        <v>0</v>
      </c>
      <c r="AJ22" s="34">
        <f t="shared" si="15"/>
        <v>0</v>
      </c>
      <c r="AK22" s="34"/>
      <c r="AL22" s="34"/>
      <c r="AM22" s="34"/>
      <c r="AN22" s="22"/>
      <c r="AR22" s="8"/>
      <c r="AS22" s="8"/>
      <c r="AT22" s="8"/>
      <c r="AU22" s="8"/>
      <c r="AV22" s="8"/>
      <c r="AW22" s="8"/>
      <c r="AX22" s="8"/>
    </row>
    <row r="23" spans="4:50" ht="15.6">
      <c r="D23" s="11" t="s">
        <v>56</v>
      </c>
      <c r="E23" s="34"/>
      <c r="F23" s="34"/>
      <c r="G23" s="34">
        <f t="shared" si="12"/>
        <v>3</v>
      </c>
      <c r="H23" s="34"/>
      <c r="I23" s="34">
        <f t="shared" si="13"/>
        <v>4</v>
      </c>
      <c r="J23" s="34">
        <f t="shared" si="13"/>
        <v>4</v>
      </c>
      <c r="K23" s="34">
        <f t="shared" si="13"/>
        <v>2</v>
      </c>
      <c r="L23" s="34">
        <f t="shared" si="13"/>
        <v>2</v>
      </c>
      <c r="M23" s="34">
        <f t="shared" si="13"/>
        <v>2</v>
      </c>
      <c r="N23" s="34">
        <f t="shared" si="13"/>
        <v>2</v>
      </c>
      <c r="O23" s="34">
        <f t="shared" si="13"/>
        <v>3</v>
      </c>
      <c r="P23" s="34">
        <f t="shared" si="13"/>
        <v>4</v>
      </c>
      <c r="Q23" s="34">
        <f t="shared" si="13"/>
        <v>2</v>
      </c>
      <c r="R23" s="34">
        <f t="shared" si="13"/>
        <v>1</v>
      </c>
      <c r="S23" s="34">
        <f t="shared" si="14"/>
        <v>2</v>
      </c>
      <c r="T23" s="34">
        <f t="shared" si="14"/>
        <v>3</v>
      </c>
      <c r="U23" s="34">
        <f t="shared" si="14"/>
        <v>1</v>
      </c>
      <c r="V23" s="34">
        <f t="shared" si="14"/>
        <v>2</v>
      </c>
      <c r="W23" s="34">
        <f t="shared" si="14"/>
        <v>3</v>
      </c>
      <c r="X23" s="34">
        <f t="shared" si="14"/>
        <v>3</v>
      </c>
      <c r="Y23" s="34">
        <f t="shared" si="14"/>
        <v>2</v>
      </c>
      <c r="Z23" s="34">
        <f t="shared" si="14"/>
        <v>1</v>
      </c>
      <c r="AA23" s="34">
        <f t="shared" si="14"/>
        <v>2</v>
      </c>
      <c r="AB23" s="34">
        <f t="shared" si="14"/>
        <v>3</v>
      </c>
      <c r="AC23" s="34">
        <f t="shared" si="15"/>
        <v>3</v>
      </c>
      <c r="AD23" s="34">
        <f t="shared" si="15"/>
        <v>3</v>
      </c>
      <c r="AE23" s="34">
        <f t="shared" si="15"/>
        <v>3</v>
      </c>
      <c r="AF23" s="34">
        <f t="shared" si="15"/>
        <v>3</v>
      </c>
      <c r="AG23" s="34">
        <f t="shared" si="15"/>
        <v>2</v>
      </c>
      <c r="AH23" s="34">
        <f t="shared" si="15"/>
        <v>2</v>
      </c>
      <c r="AI23" s="34">
        <f t="shared" si="15"/>
        <v>3</v>
      </c>
      <c r="AJ23" s="34">
        <f t="shared" si="15"/>
        <v>3</v>
      </c>
      <c r="AK23" s="34"/>
      <c r="AL23" s="34"/>
      <c r="AM23" s="34"/>
      <c r="AN23" s="22"/>
      <c r="AO23" s="22"/>
      <c r="AP23" s="22"/>
      <c r="AQ23" s="8"/>
      <c r="AR23" s="8"/>
      <c r="AS23" s="8"/>
      <c r="AT23" s="8"/>
      <c r="AU23" s="8"/>
      <c r="AV23" s="8"/>
      <c r="AW23" s="8"/>
      <c r="AX23" s="8"/>
    </row>
    <row r="24" spans="4:50" ht="15.6">
      <c r="D24" s="20" t="s">
        <v>84</v>
      </c>
      <c r="E24" s="34"/>
      <c r="F24" s="34"/>
      <c r="G24" s="34">
        <f t="shared" si="12"/>
        <v>0</v>
      </c>
      <c r="H24" s="34"/>
      <c r="I24" s="34">
        <f t="shared" si="13"/>
        <v>0</v>
      </c>
      <c r="J24" s="34">
        <f t="shared" si="13"/>
        <v>0</v>
      </c>
      <c r="K24" s="34">
        <f t="shared" si="13"/>
        <v>0</v>
      </c>
      <c r="L24" s="34">
        <f t="shared" si="13"/>
        <v>0</v>
      </c>
      <c r="M24" s="34">
        <f t="shared" si="13"/>
        <v>0</v>
      </c>
      <c r="N24" s="34">
        <f t="shared" si="13"/>
        <v>0</v>
      </c>
      <c r="O24" s="34">
        <f t="shared" si="13"/>
        <v>1</v>
      </c>
      <c r="P24" s="34">
        <f t="shared" si="13"/>
        <v>0</v>
      </c>
      <c r="Q24" s="34">
        <f t="shared" si="13"/>
        <v>1</v>
      </c>
      <c r="R24" s="34">
        <f t="shared" si="13"/>
        <v>1</v>
      </c>
      <c r="S24" s="34">
        <f t="shared" si="14"/>
        <v>0</v>
      </c>
      <c r="T24" s="34">
        <f t="shared" si="14"/>
        <v>0</v>
      </c>
      <c r="U24" s="34">
        <f t="shared" si="14"/>
        <v>1</v>
      </c>
      <c r="V24" s="34">
        <f t="shared" si="14"/>
        <v>0</v>
      </c>
      <c r="W24" s="34">
        <f t="shared" si="14"/>
        <v>0</v>
      </c>
      <c r="X24" s="34">
        <f t="shared" si="14"/>
        <v>1</v>
      </c>
      <c r="Y24" s="34">
        <f t="shared" si="14"/>
        <v>0</v>
      </c>
      <c r="Z24" s="34">
        <f t="shared" si="14"/>
        <v>1</v>
      </c>
      <c r="AA24" s="34">
        <f t="shared" si="14"/>
        <v>0</v>
      </c>
      <c r="AB24" s="34">
        <f t="shared" si="14"/>
        <v>0</v>
      </c>
      <c r="AC24" s="34">
        <f t="shared" si="15"/>
        <v>0</v>
      </c>
      <c r="AD24" s="34">
        <f t="shared" si="15"/>
        <v>0</v>
      </c>
      <c r="AE24" s="34">
        <f t="shared" si="15"/>
        <v>0</v>
      </c>
      <c r="AF24" s="34">
        <f t="shared" si="15"/>
        <v>0</v>
      </c>
      <c r="AG24" s="34">
        <f t="shared" si="15"/>
        <v>0</v>
      </c>
      <c r="AH24" s="34">
        <f t="shared" si="15"/>
        <v>0</v>
      </c>
      <c r="AI24" s="34">
        <f t="shared" si="15"/>
        <v>0</v>
      </c>
      <c r="AJ24" s="34">
        <f t="shared" si="15"/>
        <v>0</v>
      </c>
      <c r="AK24" s="34"/>
      <c r="AL24" s="34"/>
      <c r="AM24" s="34"/>
      <c r="AN24" s="22"/>
      <c r="AO24" s="22"/>
      <c r="AP24" s="22"/>
      <c r="AQ24" s="8"/>
      <c r="AR24" s="8"/>
      <c r="AS24" s="8"/>
      <c r="AT24" s="8"/>
      <c r="AU24" s="8"/>
      <c r="AV24" s="8"/>
      <c r="AW24" s="8"/>
      <c r="AX24" s="8"/>
    </row>
    <row r="25" spans="4:50" ht="15.6">
      <c r="D25" s="20" t="s">
        <v>85</v>
      </c>
      <c r="E25" s="21"/>
      <c r="F25" s="21"/>
      <c r="G25" s="21">
        <f t="shared" ref="G25:AJ25" si="16">SUM(G22:G23)</f>
        <v>3</v>
      </c>
      <c r="H25" s="21"/>
      <c r="I25" s="21">
        <f t="shared" si="16"/>
        <v>4</v>
      </c>
      <c r="J25" s="21">
        <f t="shared" si="16"/>
        <v>4</v>
      </c>
      <c r="K25" s="21">
        <f t="shared" si="16"/>
        <v>2</v>
      </c>
      <c r="L25" s="21">
        <f t="shared" si="16"/>
        <v>2</v>
      </c>
      <c r="M25" s="21">
        <f t="shared" si="16"/>
        <v>2</v>
      </c>
      <c r="N25" s="21">
        <f t="shared" si="16"/>
        <v>2</v>
      </c>
      <c r="O25" s="21">
        <f t="shared" si="16"/>
        <v>3</v>
      </c>
      <c r="P25" s="21">
        <f t="shared" si="16"/>
        <v>4</v>
      </c>
      <c r="Q25" s="21">
        <f t="shared" si="16"/>
        <v>2</v>
      </c>
      <c r="R25" s="21">
        <f t="shared" si="16"/>
        <v>1</v>
      </c>
      <c r="S25" s="21">
        <f t="shared" si="16"/>
        <v>2</v>
      </c>
      <c r="T25" s="21">
        <f t="shared" si="16"/>
        <v>3</v>
      </c>
      <c r="U25" s="21">
        <f t="shared" si="16"/>
        <v>1</v>
      </c>
      <c r="V25" s="21">
        <f t="shared" si="16"/>
        <v>2</v>
      </c>
      <c r="W25" s="21">
        <f t="shared" si="16"/>
        <v>3</v>
      </c>
      <c r="X25" s="21">
        <f t="shared" si="16"/>
        <v>3</v>
      </c>
      <c r="Y25" s="21">
        <f t="shared" si="16"/>
        <v>2</v>
      </c>
      <c r="Z25" s="21">
        <f t="shared" si="16"/>
        <v>1</v>
      </c>
      <c r="AA25" s="21">
        <f t="shared" si="16"/>
        <v>2</v>
      </c>
      <c r="AB25" s="21">
        <f t="shared" si="16"/>
        <v>3</v>
      </c>
      <c r="AC25" s="21">
        <f t="shared" si="16"/>
        <v>3</v>
      </c>
      <c r="AD25" s="21">
        <f t="shared" si="16"/>
        <v>3</v>
      </c>
      <c r="AE25" s="21">
        <f t="shared" si="16"/>
        <v>3</v>
      </c>
      <c r="AF25" s="21">
        <f t="shared" si="16"/>
        <v>3</v>
      </c>
      <c r="AG25" s="21">
        <f t="shared" si="16"/>
        <v>2</v>
      </c>
      <c r="AH25" s="21">
        <f t="shared" si="16"/>
        <v>2</v>
      </c>
      <c r="AI25" s="21">
        <f t="shared" si="16"/>
        <v>3</v>
      </c>
      <c r="AJ25" s="21">
        <f t="shared" si="16"/>
        <v>3</v>
      </c>
      <c r="AK25" s="21"/>
      <c r="AL25" s="21"/>
      <c r="AM25" s="21"/>
      <c r="AN25" s="22"/>
      <c r="AO25" s="22"/>
      <c r="AP25" s="22"/>
      <c r="AQ25" s="8"/>
      <c r="AR25" s="8"/>
      <c r="AS25" s="8"/>
      <c r="AT25" s="8"/>
      <c r="AU25" s="8"/>
      <c r="AV25" s="8"/>
      <c r="AW25" s="8"/>
      <c r="AX25" s="8"/>
    </row>
    <row r="26" spans="4:50" ht="15.6">
      <c r="D26" s="20" t="s">
        <v>86</v>
      </c>
      <c r="E26" s="21"/>
      <c r="F26" s="21"/>
      <c r="G26" s="21">
        <f t="shared" ref="G26:AJ26" si="17">SUM(G12:G22)</f>
        <v>4</v>
      </c>
      <c r="H26" s="21"/>
      <c r="I26" s="21">
        <f t="shared" si="17"/>
        <v>3</v>
      </c>
      <c r="J26" s="21">
        <f t="shared" si="17"/>
        <v>3</v>
      </c>
      <c r="K26" s="21">
        <f t="shared" si="17"/>
        <v>5</v>
      </c>
      <c r="L26" s="21">
        <f t="shared" si="17"/>
        <v>5</v>
      </c>
      <c r="M26" s="21">
        <f t="shared" si="17"/>
        <v>5</v>
      </c>
      <c r="N26" s="21">
        <f t="shared" si="17"/>
        <v>5</v>
      </c>
      <c r="O26" s="21">
        <f t="shared" si="17"/>
        <v>3</v>
      </c>
      <c r="P26" s="21">
        <f t="shared" si="17"/>
        <v>3</v>
      </c>
      <c r="Q26" s="21">
        <f t="shared" si="17"/>
        <v>4</v>
      </c>
      <c r="R26" s="21">
        <f t="shared" si="17"/>
        <v>5</v>
      </c>
      <c r="S26" s="21">
        <f t="shared" si="17"/>
        <v>5</v>
      </c>
      <c r="T26" s="21">
        <f t="shared" si="17"/>
        <v>4</v>
      </c>
      <c r="U26" s="21">
        <f t="shared" si="17"/>
        <v>5</v>
      </c>
      <c r="V26" s="21">
        <f t="shared" si="17"/>
        <v>5</v>
      </c>
      <c r="W26" s="21">
        <f t="shared" si="17"/>
        <v>4</v>
      </c>
      <c r="X26" s="21">
        <f t="shared" si="17"/>
        <v>3</v>
      </c>
      <c r="Y26" s="21">
        <f t="shared" si="17"/>
        <v>5</v>
      </c>
      <c r="Z26" s="21">
        <f t="shared" si="17"/>
        <v>5</v>
      </c>
      <c r="AA26" s="21">
        <f t="shared" si="17"/>
        <v>5</v>
      </c>
      <c r="AB26" s="21">
        <f t="shared" si="17"/>
        <v>4</v>
      </c>
      <c r="AC26" s="21">
        <f t="shared" si="17"/>
        <v>4</v>
      </c>
      <c r="AD26" s="21">
        <f t="shared" si="17"/>
        <v>4</v>
      </c>
      <c r="AE26" s="21">
        <f t="shared" si="17"/>
        <v>4</v>
      </c>
      <c r="AF26" s="21">
        <f t="shared" si="17"/>
        <v>4</v>
      </c>
      <c r="AG26" s="21">
        <f t="shared" si="17"/>
        <v>5</v>
      </c>
      <c r="AH26" s="21">
        <f t="shared" si="17"/>
        <v>5</v>
      </c>
      <c r="AI26" s="21">
        <f t="shared" si="17"/>
        <v>4</v>
      </c>
      <c r="AJ26" s="21">
        <f t="shared" si="17"/>
        <v>4</v>
      </c>
      <c r="AK26" s="21"/>
      <c r="AL26" s="21"/>
      <c r="AM26" s="21"/>
      <c r="AN26" s="22"/>
      <c r="AO26" s="22"/>
      <c r="AP26" s="22"/>
      <c r="AQ26" s="8"/>
      <c r="AR26" s="8"/>
      <c r="AS26" s="8"/>
      <c r="AT26" s="8"/>
      <c r="AU26" s="8"/>
      <c r="AV26" s="8"/>
      <c r="AW26" s="8"/>
      <c r="AX26" s="8"/>
    </row>
    <row r="27" spans="4:50">
      <c r="N27" s="12" t="s">
        <v>218</v>
      </c>
    </row>
  </sheetData>
  <mergeCells count="7">
    <mergeCell ref="AP3:AP4"/>
    <mergeCell ref="AQ3:AX3"/>
    <mergeCell ref="A3:A4"/>
    <mergeCell ref="B3:B4"/>
    <mergeCell ref="C3:C4"/>
    <mergeCell ref="D3:D4"/>
    <mergeCell ref="AN3:AO3"/>
  </mergeCells>
  <conditionalFormatting sqref="J3:AA3 AD3:AM3">
    <cfRule type="expression" dxfId="58" priority="4">
      <formula>J$5=Sb</formula>
    </cfRule>
    <cfRule type="expression" dxfId="57" priority="5">
      <formula>J$5=Sb</formula>
    </cfRule>
  </conditionalFormatting>
  <conditionalFormatting sqref="J3:AM3">
    <cfRule type="containsText" dxfId="56" priority="1" operator="containsText" text="Mg">
      <formula>NOT(ISERROR(SEARCH("Mg",J3)))</formula>
    </cfRule>
    <cfRule type="containsText" dxfId="55" priority="2" operator="containsText" text="Sb">
      <formula>NOT(ISERROR(SEARCH("Sb",J3)))</formula>
    </cfRule>
    <cfRule type="expression" dxfId="54" priority="3">
      <formula>$E$5=Sb</formula>
    </cfRule>
  </conditionalFormatting>
  <conditionalFormatting sqref="AB3">
    <cfRule type="expression" dxfId="53" priority="130">
      <formula>#REF!=Sb</formula>
    </cfRule>
    <cfRule type="expression" dxfId="52" priority="131">
      <formula>#REF!=Sb</formula>
    </cfRule>
  </conditionalFormatting>
  <conditionalFormatting sqref="AC3">
    <cfRule type="expression" dxfId="51" priority="125">
      <formula>AB$5=Sb</formula>
    </cfRule>
    <cfRule type="expression" dxfId="50" priority="126">
      <formula>AB$5=Sb</formula>
    </cfRule>
  </conditionalFormatting>
  <conditionalFormatting sqref="AP5:AP11">
    <cfRule type="cellIs" dxfId="49" priority="11" operator="greaterThan">
      <formula>2</formula>
    </cfRule>
  </conditionalFormatting>
  <conditionalFormatting sqref="AP23:AP26">
    <cfRule type="cellIs" dxfId="48" priority="12" operator="greaterThan">
      <formula>2</formula>
    </cfRule>
  </conditionalFormatting>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C000"/>
  </sheetPr>
  <dimension ref="A1:AZ26"/>
  <sheetViews>
    <sheetView zoomScale="40" zoomScaleNormal="40" workbookViewId="0">
      <pane xSplit="4" topLeftCell="L1" activePane="topRight" state="frozen"/>
      <selection activeCell="AH15" sqref="AH15"/>
      <selection pane="topRight" activeCell="AE4" sqref="AE4:AM9"/>
    </sheetView>
  </sheetViews>
  <sheetFormatPr defaultColWidth="9" defaultRowHeight="14.4"/>
  <cols>
    <col min="2" max="2" width="54.5546875" customWidth="1"/>
    <col min="3" max="3" width="17.6640625" customWidth="1"/>
    <col min="4" max="4" width="16.6640625" customWidth="1"/>
    <col min="5" max="8" width="13.109375" customWidth="1"/>
    <col min="9" max="23" width="13.109375" style="8" customWidth="1"/>
    <col min="24" max="24" width="13.109375" style="12" customWidth="1"/>
    <col min="25" max="39" width="13.109375" style="8" customWidth="1"/>
    <col min="40" max="42" width="9.5546875" customWidth="1"/>
    <col min="43" max="48" width="5.44140625" style="8" hidden="1" customWidth="1"/>
    <col min="49" max="50" width="5.44140625" style="8" customWidth="1"/>
  </cols>
  <sheetData>
    <row r="1" spans="1:52" ht="15" thickBot="1"/>
    <row r="2" spans="1:52" ht="17.399999999999999">
      <c r="A2" s="515" t="s">
        <v>0</v>
      </c>
      <c r="B2" s="517" t="s">
        <v>87</v>
      </c>
      <c r="C2" s="517" t="s">
        <v>2</v>
      </c>
      <c r="D2" s="517" t="s">
        <v>88</v>
      </c>
      <c r="E2" s="72" t="s">
        <v>233</v>
      </c>
      <c r="F2" s="72" t="s">
        <v>248</v>
      </c>
      <c r="G2" s="72"/>
      <c r="H2" s="72" t="s">
        <v>233</v>
      </c>
      <c r="I2" s="72" t="str">
        <f>IF(H2="Sn","Sl",IF(H2="Sl","Rb",IF(H2="Rb","Km",IF(H2="Km","Jm",IF(H2="Jm","Sb",IF(H2="Sb","Mg",IF(H2="Mg","Sn")))))))</f>
        <v>Sl</v>
      </c>
      <c r="J2" s="72" t="s">
        <v>453</v>
      </c>
      <c r="K2" s="72" t="str">
        <f>IF(J2="Sn","Sl",IF(J2="Sl","Rb",IF(J2="Rb","Km",IF(J2="Km","Jm",IF(J2="Jm","Sb",IF(J2="Sb","Mg",IF(J2="Mg","Sn")))))))</f>
        <v>Sn</v>
      </c>
      <c r="L2" s="72" t="str">
        <f t="shared" ref="L2:AJ2" si="0">IF(K2="Sn","Sl",IF(K2="Sl","Rb",IF(K2="Rb","Km",IF(K2="Km","Jm",IF(K2="Jm","Sb",IF(K2="Sb","Mg",IF(K2="Mg","Sn")))))))</f>
        <v>Sl</v>
      </c>
      <c r="M2" s="72" t="str">
        <f t="shared" si="0"/>
        <v>Rb</v>
      </c>
      <c r="N2" s="72" t="str">
        <f t="shared" si="0"/>
        <v>Km</v>
      </c>
      <c r="O2" s="72" t="str">
        <f t="shared" si="0"/>
        <v>Jm</v>
      </c>
      <c r="P2" s="72" t="str">
        <f t="shared" si="0"/>
        <v>Sb</v>
      </c>
      <c r="Q2" s="72" t="str">
        <f t="shared" si="0"/>
        <v>Mg</v>
      </c>
      <c r="R2" s="72" t="str">
        <f t="shared" si="0"/>
        <v>Sn</v>
      </c>
      <c r="S2" s="72" t="str">
        <f t="shared" si="0"/>
        <v>Sl</v>
      </c>
      <c r="T2" s="72" t="str">
        <f t="shared" si="0"/>
        <v>Rb</v>
      </c>
      <c r="U2" s="72" t="str">
        <f t="shared" si="0"/>
        <v>Km</v>
      </c>
      <c r="V2" s="72" t="str">
        <f t="shared" si="0"/>
        <v>Jm</v>
      </c>
      <c r="W2" s="72" t="str">
        <f t="shared" si="0"/>
        <v>Sb</v>
      </c>
      <c r="X2" s="72" t="str">
        <f t="shared" si="0"/>
        <v>Mg</v>
      </c>
      <c r="Y2" s="72" t="str">
        <f t="shared" si="0"/>
        <v>Sn</v>
      </c>
      <c r="Z2" s="72" t="str">
        <f t="shared" si="0"/>
        <v>Sl</v>
      </c>
      <c r="AA2" s="72" t="str">
        <f t="shared" si="0"/>
        <v>Rb</v>
      </c>
      <c r="AB2" s="72" t="str">
        <f t="shared" si="0"/>
        <v>Km</v>
      </c>
      <c r="AC2" s="72" t="str">
        <f t="shared" si="0"/>
        <v>Jm</v>
      </c>
      <c r="AD2" s="72" t="str">
        <f t="shared" si="0"/>
        <v>Sb</v>
      </c>
      <c r="AE2" s="72" t="str">
        <f t="shared" si="0"/>
        <v>Mg</v>
      </c>
      <c r="AF2" s="72" t="str">
        <f t="shared" si="0"/>
        <v>Sn</v>
      </c>
      <c r="AG2" s="72" t="str">
        <f t="shared" si="0"/>
        <v>Sl</v>
      </c>
      <c r="AH2" s="72" t="str">
        <f t="shared" si="0"/>
        <v>Rb</v>
      </c>
      <c r="AI2" s="72" t="str">
        <f t="shared" si="0"/>
        <v>Km</v>
      </c>
      <c r="AJ2" s="72" t="str">
        <f t="shared" si="0"/>
        <v>Jm</v>
      </c>
      <c r="AK2" s="72" t="str">
        <f t="shared" ref="AK2" si="1">IF(AJ2="Sn","Sl",IF(AJ2="Sl","Rb",IF(AJ2="Rb","Km",IF(AJ2="Km","Jm",IF(AJ2="Jm","Sb",IF(AJ2="Sb","Mg",IF(AJ2="Mg","Sn")))))))</f>
        <v>Sb</v>
      </c>
      <c r="AL2" s="72" t="str">
        <f t="shared" ref="AL2" si="2">IF(AK2="Sn","Sl",IF(AK2="Sl","Rb",IF(AK2="Rb","Km",IF(AK2="Km","Jm",IF(AK2="Jm","Sb",IF(AK2="Sb","Mg",IF(AK2="Mg","Sn")))))))</f>
        <v>Mg</v>
      </c>
      <c r="AM2" s="72" t="str">
        <f t="shared" ref="AM2" si="3">IF(AL2="Sn","Sl",IF(AL2="Sl","Rb",IF(AL2="Rb","Km",IF(AL2="Km","Jm",IF(AL2="Jm","Sb",IF(AL2="Sb","Mg",IF(AL2="Mg","Sn")))))))</f>
        <v>Sn</v>
      </c>
      <c r="AN2" s="523">
        <v>9</v>
      </c>
      <c r="AO2" s="523"/>
      <c r="AP2" s="523" t="s">
        <v>84</v>
      </c>
      <c r="AQ2" s="524" t="s">
        <v>89</v>
      </c>
      <c r="AR2" s="524"/>
      <c r="AS2" s="524"/>
      <c r="AT2" s="524"/>
      <c r="AU2" s="524"/>
      <c r="AV2" s="524"/>
      <c r="AW2" s="524"/>
      <c r="AX2" s="524"/>
    </row>
    <row r="3" spans="1:52" ht="15" customHeight="1" thickBot="1">
      <c r="A3" s="516"/>
      <c r="B3" s="518"/>
      <c r="C3" s="518"/>
      <c r="D3" s="518"/>
      <c r="E3" s="73">
        <v>27</v>
      </c>
      <c r="F3" s="73">
        <v>28</v>
      </c>
      <c r="G3" s="73">
        <v>29</v>
      </c>
      <c r="H3" s="73">
        <v>30</v>
      </c>
      <c r="I3" s="73">
        <v>31</v>
      </c>
      <c r="J3" s="74">
        <v>1</v>
      </c>
      <c r="K3" s="74">
        <v>2</v>
      </c>
      <c r="L3" s="74">
        <v>3</v>
      </c>
      <c r="M3" s="74">
        <v>4</v>
      </c>
      <c r="N3" s="74">
        <v>5</v>
      </c>
      <c r="O3" s="74">
        <v>6</v>
      </c>
      <c r="P3" s="74">
        <v>7</v>
      </c>
      <c r="Q3" s="74">
        <v>8</v>
      </c>
      <c r="R3" s="74">
        <v>9</v>
      </c>
      <c r="S3" s="74">
        <v>10</v>
      </c>
      <c r="T3" s="74">
        <v>11</v>
      </c>
      <c r="U3" s="74">
        <v>12</v>
      </c>
      <c r="V3" s="74">
        <v>13</v>
      </c>
      <c r="W3" s="74">
        <v>14</v>
      </c>
      <c r="X3" s="74">
        <v>15</v>
      </c>
      <c r="Y3" s="74">
        <v>16</v>
      </c>
      <c r="Z3" s="74">
        <v>17</v>
      </c>
      <c r="AA3" s="74">
        <v>18</v>
      </c>
      <c r="AB3" s="74">
        <v>19</v>
      </c>
      <c r="AC3" s="74">
        <v>20</v>
      </c>
      <c r="AD3" s="74">
        <v>21</v>
      </c>
      <c r="AE3" s="74">
        <v>22</v>
      </c>
      <c r="AF3" s="74">
        <v>23</v>
      </c>
      <c r="AG3" s="74">
        <v>24</v>
      </c>
      <c r="AH3" s="74">
        <v>25</v>
      </c>
      <c r="AI3" s="74">
        <v>26</v>
      </c>
      <c r="AJ3" s="74">
        <v>27</v>
      </c>
      <c r="AK3" s="74">
        <v>28</v>
      </c>
      <c r="AL3" s="74">
        <v>29</v>
      </c>
      <c r="AM3" s="74">
        <v>30</v>
      </c>
      <c r="AN3" s="13" t="s">
        <v>56</v>
      </c>
      <c r="AO3" s="13" t="s">
        <v>90</v>
      </c>
      <c r="AP3" s="523"/>
      <c r="AQ3" s="23">
        <v>1</v>
      </c>
      <c r="AR3" s="23" t="s">
        <v>17</v>
      </c>
      <c r="AS3" s="23" t="s">
        <v>21</v>
      </c>
      <c r="AT3" s="23" t="s">
        <v>24</v>
      </c>
      <c r="AU3" s="23" t="s">
        <v>27</v>
      </c>
      <c r="AV3" s="23" t="s">
        <v>30</v>
      </c>
      <c r="AW3" s="23" t="s">
        <v>32</v>
      </c>
      <c r="AX3" s="23">
        <v>2</v>
      </c>
    </row>
    <row r="4" spans="1:52" ht="37.799999999999997" thickTop="1" thickBot="1">
      <c r="A4" s="16">
        <v>1</v>
      </c>
      <c r="B4" s="293" t="s">
        <v>173</v>
      </c>
      <c r="C4" s="365" t="s">
        <v>259</v>
      </c>
      <c r="D4" s="240">
        <v>4026</v>
      </c>
      <c r="E4" s="305">
        <v>1</v>
      </c>
      <c r="F4" s="305">
        <v>2</v>
      </c>
      <c r="G4" s="318" t="s">
        <v>56</v>
      </c>
      <c r="H4" s="318" t="s">
        <v>56</v>
      </c>
      <c r="I4" s="305">
        <v>1</v>
      </c>
      <c r="J4" s="305" t="s">
        <v>24</v>
      </c>
      <c r="K4" s="305">
        <v>2</v>
      </c>
      <c r="L4" s="318" t="s">
        <v>56</v>
      </c>
      <c r="M4" s="305">
        <v>1</v>
      </c>
      <c r="N4" s="305">
        <v>2</v>
      </c>
      <c r="O4" s="435" t="s">
        <v>56</v>
      </c>
      <c r="P4" s="435" t="s">
        <v>56</v>
      </c>
      <c r="Q4" s="305">
        <v>1</v>
      </c>
      <c r="R4" s="305">
        <v>1</v>
      </c>
      <c r="S4" s="305">
        <v>2</v>
      </c>
      <c r="T4" s="318" t="s">
        <v>56</v>
      </c>
      <c r="U4" s="318" t="s">
        <v>56</v>
      </c>
      <c r="V4" s="305">
        <v>1</v>
      </c>
      <c r="W4" s="305">
        <v>1</v>
      </c>
      <c r="X4" s="305">
        <v>2</v>
      </c>
      <c r="Y4" s="318" t="s">
        <v>56</v>
      </c>
      <c r="Z4" s="318" t="s">
        <v>56</v>
      </c>
      <c r="AA4" s="305">
        <v>1</v>
      </c>
      <c r="AB4" s="305">
        <v>2</v>
      </c>
      <c r="AC4" s="305">
        <v>2</v>
      </c>
      <c r="AD4" s="313" t="s">
        <v>84</v>
      </c>
      <c r="AE4" s="318" t="s">
        <v>56</v>
      </c>
      <c r="AF4" s="318" t="s">
        <v>56</v>
      </c>
      <c r="AG4" s="305">
        <v>1</v>
      </c>
      <c r="AH4" s="305">
        <v>1</v>
      </c>
      <c r="AI4" s="305">
        <v>2</v>
      </c>
      <c r="AJ4" s="318" t="s">
        <v>56</v>
      </c>
      <c r="AK4" s="318" t="s">
        <v>56</v>
      </c>
      <c r="AL4" s="305" t="s">
        <v>24</v>
      </c>
      <c r="AM4" s="305">
        <v>2</v>
      </c>
      <c r="AN4" s="136">
        <f t="shared" ref="AN4:AN9" si="4">COUNTIF(J4:AM4,"L")</f>
        <v>11</v>
      </c>
      <c r="AO4" s="303">
        <v>11</v>
      </c>
      <c r="AP4" s="5">
        <f t="shared" ref="AP4:AP9" si="5">COUNTIF(J4:AM4,"CT")</f>
        <v>1</v>
      </c>
      <c r="AQ4" s="21"/>
      <c r="AR4" s="21"/>
      <c r="AS4" s="21"/>
      <c r="AT4" s="21"/>
      <c r="AU4" s="21"/>
      <c r="AV4" s="21"/>
      <c r="AW4" s="155">
        <f t="shared" ref="AW4:AW9" si="6">COUNTIF(J4:AM4,"1F")</f>
        <v>0</v>
      </c>
      <c r="AX4" s="155">
        <f t="shared" ref="AX4:AX9" si="7">COUNTIF(J4:AM4,"2")</f>
        <v>8</v>
      </c>
      <c r="AY4" s="161">
        <f t="shared" ref="AY4:AY9" si="8">SUM(AW4:AX4)</f>
        <v>8</v>
      </c>
    </row>
    <row r="5" spans="1:52" ht="37.799999999999997" thickTop="1" thickBot="1">
      <c r="A5" s="16"/>
      <c r="B5" s="293" t="s">
        <v>209</v>
      </c>
      <c r="C5" s="365" t="s">
        <v>259</v>
      </c>
      <c r="D5" s="302">
        <v>4088</v>
      </c>
      <c r="E5" s="305">
        <v>1</v>
      </c>
      <c r="F5" s="305">
        <v>1</v>
      </c>
      <c r="G5" s="305" t="s">
        <v>24</v>
      </c>
      <c r="H5" s="305" t="s">
        <v>24</v>
      </c>
      <c r="I5" s="318" t="s">
        <v>56</v>
      </c>
      <c r="J5" s="318" t="s">
        <v>56</v>
      </c>
      <c r="K5" s="305">
        <v>1</v>
      </c>
      <c r="L5" s="305">
        <v>2</v>
      </c>
      <c r="M5" s="305">
        <v>2</v>
      </c>
      <c r="N5" s="318" t="s">
        <v>56</v>
      </c>
      <c r="O5" s="318" t="s">
        <v>56</v>
      </c>
      <c r="P5" s="305">
        <v>1</v>
      </c>
      <c r="Q5" s="305" t="s">
        <v>24</v>
      </c>
      <c r="R5" s="305">
        <v>2</v>
      </c>
      <c r="S5" s="318" t="s">
        <v>56</v>
      </c>
      <c r="T5" s="305">
        <v>1</v>
      </c>
      <c r="U5" s="305">
        <v>1</v>
      </c>
      <c r="V5" s="305">
        <v>2</v>
      </c>
      <c r="W5" s="318" t="s">
        <v>56</v>
      </c>
      <c r="X5" s="305" t="s">
        <v>24</v>
      </c>
      <c r="Y5" s="305">
        <v>2</v>
      </c>
      <c r="Z5" s="318" t="s">
        <v>56</v>
      </c>
      <c r="AA5" s="318" t="s">
        <v>56</v>
      </c>
      <c r="AB5" s="313" t="s">
        <v>84</v>
      </c>
      <c r="AC5" s="305">
        <v>1</v>
      </c>
      <c r="AD5" s="305" t="s">
        <v>24</v>
      </c>
      <c r="AE5" s="305">
        <v>2</v>
      </c>
      <c r="AF5" s="318" t="s">
        <v>56</v>
      </c>
      <c r="AG5" s="318" t="s">
        <v>56</v>
      </c>
      <c r="AH5" s="305">
        <v>1</v>
      </c>
      <c r="AI5" s="305">
        <v>1</v>
      </c>
      <c r="AJ5" s="305">
        <v>2</v>
      </c>
      <c r="AK5" s="318" t="s">
        <v>56</v>
      </c>
      <c r="AL5" s="305">
        <v>2</v>
      </c>
      <c r="AM5" s="318" t="s">
        <v>56</v>
      </c>
      <c r="AN5" s="136">
        <f t="shared" si="4"/>
        <v>11</v>
      </c>
      <c r="AO5" s="303">
        <v>11</v>
      </c>
      <c r="AP5" s="5">
        <f t="shared" si="5"/>
        <v>1</v>
      </c>
      <c r="AQ5" s="21"/>
      <c r="AR5" s="21"/>
      <c r="AS5" s="21"/>
      <c r="AT5" s="21"/>
      <c r="AU5" s="21"/>
      <c r="AV5" s="21"/>
      <c r="AW5" s="155">
        <f t="shared" si="6"/>
        <v>0</v>
      </c>
      <c r="AX5" s="155">
        <f t="shared" si="7"/>
        <v>8</v>
      </c>
      <c r="AY5" s="161">
        <f t="shared" si="8"/>
        <v>8</v>
      </c>
    </row>
    <row r="6" spans="1:52" ht="32.4" thickTop="1" thickBot="1">
      <c r="A6" s="16"/>
      <c r="B6" s="227" t="s">
        <v>216</v>
      </c>
      <c r="C6" s="366" t="s">
        <v>259</v>
      </c>
      <c r="D6" s="302">
        <v>4057</v>
      </c>
      <c r="E6" s="305">
        <v>2</v>
      </c>
      <c r="F6" s="318" t="s">
        <v>56</v>
      </c>
      <c r="G6" s="318" t="s">
        <v>56</v>
      </c>
      <c r="H6" s="305">
        <v>2</v>
      </c>
      <c r="I6" s="305">
        <v>2</v>
      </c>
      <c r="J6" s="318" t="s">
        <v>56</v>
      </c>
      <c r="K6" s="318" t="s">
        <v>56</v>
      </c>
      <c r="L6" s="305">
        <v>1</v>
      </c>
      <c r="M6" s="305">
        <v>2</v>
      </c>
      <c r="N6" s="305">
        <v>2</v>
      </c>
      <c r="O6" s="318" t="s">
        <v>56</v>
      </c>
      <c r="P6" s="305" t="s">
        <v>24</v>
      </c>
      <c r="Q6" s="305">
        <v>2</v>
      </c>
      <c r="R6" s="305">
        <v>2</v>
      </c>
      <c r="S6" s="318" t="s">
        <v>56</v>
      </c>
      <c r="T6" s="318" t="s">
        <v>56</v>
      </c>
      <c r="U6" s="305">
        <v>1</v>
      </c>
      <c r="V6" s="305">
        <v>2</v>
      </c>
      <c r="W6" s="305">
        <v>2</v>
      </c>
      <c r="X6" s="318" t="s">
        <v>56</v>
      </c>
      <c r="Y6" s="318" t="s">
        <v>56</v>
      </c>
      <c r="Z6" s="305">
        <v>1</v>
      </c>
      <c r="AA6" s="305">
        <v>1</v>
      </c>
      <c r="AB6" s="305">
        <v>1</v>
      </c>
      <c r="AC6" s="305">
        <v>2</v>
      </c>
      <c r="AD6" s="318" t="s">
        <v>56</v>
      </c>
      <c r="AE6" s="318" t="s">
        <v>56</v>
      </c>
      <c r="AF6" s="305">
        <v>1</v>
      </c>
      <c r="AG6" s="305">
        <v>1</v>
      </c>
      <c r="AH6" s="305">
        <v>2</v>
      </c>
      <c r="AI6" s="305">
        <v>2</v>
      </c>
      <c r="AJ6" s="318" t="s">
        <v>56</v>
      </c>
      <c r="AK6" s="318" t="s">
        <v>56</v>
      </c>
      <c r="AL6" s="305">
        <v>1</v>
      </c>
      <c r="AM6" s="305">
        <v>1</v>
      </c>
      <c r="AN6" s="136">
        <f t="shared" si="4"/>
        <v>11</v>
      </c>
      <c r="AO6" s="303">
        <v>11</v>
      </c>
      <c r="AP6" s="5">
        <f t="shared" si="5"/>
        <v>0</v>
      </c>
      <c r="AQ6" s="21"/>
      <c r="AR6" s="21"/>
      <c r="AS6" s="21"/>
      <c r="AT6" s="21"/>
      <c r="AU6" s="21"/>
      <c r="AV6" s="21"/>
      <c r="AW6" s="155">
        <f t="shared" si="6"/>
        <v>0</v>
      </c>
      <c r="AX6" s="155">
        <f t="shared" si="7"/>
        <v>9</v>
      </c>
      <c r="AY6" s="161">
        <f t="shared" si="8"/>
        <v>9</v>
      </c>
    </row>
    <row r="7" spans="1:52" ht="37.799999999999997" thickTop="1" thickBot="1">
      <c r="A7" s="16">
        <v>4</v>
      </c>
      <c r="B7" s="293" t="s">
        <v>196</v>
      </c>
      <c r="C7" s="365" t="s">
        <v>393</v>
      </c>
      <c r="D7" s="240">
        <v>4031</v>
      </c>
      <c r="E7" s="318" t="s">
        <v>56</v>
      </c>
      <c r="F7" s="305">
        <v>1</v>
      </c>
      <c r="G7" s="305">
        <v>1</v>
      </c>
      <c r="H7" s="318" t="s">
        <v>56</v>
      </c>
      <c r="I7" s="318" t="s">
        <v>56</v>
      </c>
      <c r="J7" s="305">
        <v>1</v>
      </c>
      <c r="K7" s="305">
        <v>2</v>
      </c>
      <c r="L7" s="305">
        <v>2</v>
      </c>
      <c r="M7" s="318" t="s">
        <v>56</v>
      </c>
      <c r="N7" s="318" t="s">
        <v>56</v>
      </c>
      <c r="O7" s="305">
        <v>1</v>
      </c>
      <c r="P7" s="305">
        <v>2</v>
      </c>
      <c r="Q7" s="318" t="s">
        <v>56</v>
      </c>
      <c r="R7" s="318" t="s">
        <v>56</v>
      </c>
      <c r="S7" s="305">
        <v>1</v>
      </c>
      <c r="T7" s="305">
        <v>2</v>
      </c>
      <c r="U7" s="305">
        <v>2</v>
      </c>
      <c r="V7" s="318" t="s">
        <v>56</v>
      </c>
      <c r="W7" s="318" t="s">
        <v>56</v>
      </c>
      <c r="X7" s="313" t="s">
        <v>84</v>
      </c>
      <c r="Y7" s="305">
        <v>1</v>
      </c>
      <c r="Z7" s="305">
        <v>1</v>
      </c>
      <c r="AA7" s="305">
        <v>2</v>
      </c>
      <c r="AB7" s="305">
        <v>2</v>
      </c>
      <c r="AC7" s="318" t="s">
        <v>56</v>
      </c>
      <c r="AD7" s="318" t="s">
        <v>56</v>
      </c>
      <c r="AE7" s="305">
        <v>1</v>
      </c>
      <c r="AF7" s="305">
        <v>2</v>
      </c>
      <c r="AG7" s="305">
        <v>2</v>
      </c>
      <c r="AH7" s="318" t="s">
        <v>56</v>
      </c>
      <c r="AI7" s="318" t="s">
        <v>56</v>
      </c>
      <c r="AJ7" s="305">
        <v>1</v>
      </c>
      <c r="AK7" s="305">
        <v>1</v>
      </c>
      <c r="AL7" s="318" t="s">
        <v>56</v>
      </c>
      <c r="AM7" s="305">
        <v>1</v>
      </c>
      <c r="AN7" s="136">
        <f t="shared" si="4"/>
        <v>11</v>
      </c>
      <c r="AO7" s="303">
        <v>11</v>
      </c>
      <c r="AP7" s="5">
        <f t="shared" si="5"/>
        <v>1</v>
      </c>
      <c r="AQ7" s="21"/>
      <c r="AR7" s="21"/>
      <c r="AS7" s="21"/>
      <c r="AT7" s="21"/>
      <c r="AU7" s="21"/>
      <c r="AV7" s="21"/>
      <c r="AW7" s="155">
        <f t="shared" si="6"/>
        <v>0</v>
      </c>
      <c r="AX7" s="155">
        <f t="shared" si="7"/>
        <v>9</v>
      </c>
      <c r="AY7" s="161">
        <f t="shared" si="8"/>
        <v>9</v>
      </c>
    </row>
    <row r="8" spans="1:52" ht="37.799999999999997" thickTop="1" thickBot="1">
      <c r="A8" s="16">
        <v>5</v>
      </c>
      <c r="B8" s="227" t="s">
        <v>139</v>
      </c>
      <c r="C8" s="365" t="s">
        <v>393</v>
      </c>
      <c r="D8" s="240">
        <v>4070</v>
      </c>
      <c r="E8" s="305">
        <v>2</v>
      </c>
      <c r="F8" s="318" t="s">
        <v>56</v>
      </c>
      <c r="G8" s="318" t="s">
        <v>56</v>
      </c>
      <c r="H8" s="305">
        <v>1</v>
      </c>
      <c r="I8" s="305" t="s">
        <v>24</v>
      </c>
      <c r="J8" s="305">
        <v>2</v>
      </c>
      <c r="K8" s="318" t="s">
        <v>56</v>
      </c>
      <c r="L8" s="318" t="s">
        <v>56</v>
      </c>
      <c r="M8" s="305">
        <v>1</v>
      </c>
      <c r="N8" s="305">
        <v>1</v>
      </c>
      <c r="O8" s="305">
        <v>2</v>
      </c>
      <c r="P8" s="313" t="s">
        <v>84</v>
      </c>
      <c r="Q8" s="318" t="s">
        <v>56</v>
      </c>
      <c r="R8" s="318" t="s">
        <v>56</v>
      </c>
      <c r="S8" s="305">
        <v>1</v>
      </c>
      <c r="T8" s="305">
        <v>1</v>
      </c>
      <c r="U8" s="305">
        <v>2</v>
      </c>
      <c r="V8" s="318" t="s">
        <v>56</v>
      </c>
      <c r="W8" s="318" t="s">
        <v>56</v>
      </c>
      <c r="X8" s="305">
        <v>1</v>
      </c>
      <c r="Y8" s="305">
        <v>2</v>
      </c>
      <c r="Z8" s="305">
        <v>2</v>
      </c>
      <c r="AA8" s="305">
        <v>2</v>
      </c>
      <c r="AB8" s="318" t="s">
        <v>56</v>
      </c>
      <c r="AC8" s="318" t="s">
        <v>56</v>
      </c>
      <c r="AD8" s="305">
        <v>1</v>
      </c>
      <c r="AE8" s="305" t="s">
        <v>24</v>
      </c>
      <c r="AF8" s="305">
        <v>2</v>
      </c>
      <c r="AG8" s="318" t="s">
        <v>56</v>
      </c>
      <c r="AH8" s="318" t="s">
        <v>56</v>
      </c>
      <c r="AI8" s="305">
        <v>1</v>
      </c>
      <c r="AJ8" s="454">
        <v>1</v>
      </c>
      <c r="AK8" s="305" t="s">
        <v>24</v>
      </c>
      <c r="AL8" s="318" t="s">
        <v>56</v>
      </c>
      <c r="AM8" s="305">
        <v>2</v>
      </c>
      <c r="AN8" s="136">
        <f t="shared" si="4"/>
        <v>11</v>
      </c>
      <c r="AO8" s="303">
        <v>11</v>
      </c>
      <c r="AP8" s="5">
        <f t="shared" si="5"/>
        <v>1</v>
      </c>
      <c r="AQ8" s="21"/>
      <c r="AR8" s="21"/>
      <c r="AS8" s="21"/>
      <c r="AT8" s="21"/>
      <c r="AU8" s="21"/>
      <c r="AV8" s="21"/>
      <c r="AW8" s="155">
        <f t="shared" si="6"/>
        <v>0</v>
      </c>
      <c r="AX8" s="155">
        <f t="shared" si="7"/>
        <v>8</v>
      </c>
      <c r="AY8" s="161">
        <f t="shared" si="8"/>
        <v>8</v>
      </c>
    </row>
    <row r="9" spans="1:52" ht="34.200000000000003" thickTop="1" thickBot="1">
      <c r="A9" s="16">
        <v>6</v>
      </c>
      <c r="B9" s="289" t="s">
        <v>171</v>
      </c>
      <c r="C9" s="367" t="s">
        <v>393</v>
      </c>
      <c r="D9" s="296"/>
      <c r="E9" s="318" t="s">
        <v>56</v>
      </c>
      <c r="F9" s="305">
        <v>2</v>
      </c>
      <c r="G9" s="318" t="s">
        <v>56</v>
      </c>
      <c r="H9" s="318" t="s">
        <v>56</v>
      </c>
      <c r="I9" s="305">
        <v>1</v>
      </c>
      <c r="J9" s="318" t="s">
        <v>56</v>
      </c>
      <c r="K9" s="305">
        <v>1</v>
      </c>
      <c r="L9" s="305">
        <v>1</v>
      </c>
      <c r="M9" s="318" t="s">
        <v>56</v>
      </c>
      <c r="N9" s="305">
        <v>1</v>
      </c>
      <c r="O9" s="305" t="s">
        <v>24</v>
      </c>
      <c r="P9" s="318" t="s">
        <v>56</v>
      </c>
      <c r="Q9" s="318" t="s">
        <v>56</v>
      </c>
      <c r="R9" s="305">
        <v>1</v>
      </c>
      <c r="S9" s="305">
        <v>2</v>
      </c>
      <c r="T9" s="305">
        <v>2</v>
      </c>
      <c r="U9" s="318" t="s">
        <v>56</v>
      </c>
      <c r="V9" s="305">
        <v>1</v>
      </c>
      <c r="W9" s="305" t="s">
        <v>24</v>
      </c>
      <c r="X9" s="318" t="s">
        <v>56</v>
      </c>
      <c r="Y9" s="305">
        <v>1</v>
      </c>
      <c r="Z9" s="305">
        <v>2</v>
      </c>
      <c r="AA9" s="318" t="s">
        <v>56</v>
      </c>
      <c r="AB9" s="305">
        <v>1</v>
      </c>
      <c r="AC9" s="305">
        <v>1</v>
      </c>
      <c r="AD9" s="305">
        <v>2</v>
      </c>
      <c r="AE9" s="318" t="s">
        <v>56</v>
      </c>
      <c r="AF9" s="305">
        <v>1</v>
      </c>
      <c r="AG9" s="305">
        <v>2</v>
      </c>
      <c r="AH9" s="305">
        <v>2</v>
      </c>
      <c r="AI9" s="318" t="s">
        <v>56</v>
      </c>
      <c r="AJ9" s="305" t="s">
        <v>24</v>
      </c>
      <c r="AK9" s="305">
        <v>2</v>
      </c>
      <c r="AL9" s="435" t="s">
        <v>56</v>
      </c>
      <c r="AM9" s="435" t="s">
        <v>56</v>
      </c>
      <c r="AN9" s="136">
        <f t="shared" si="4"/>
        <v>11</v>
      </c>
      <c r="AO9" s="303">
        <v>11</v>
      </c>
      <c r="AP9" s="5">
        <f t="shared" si="5"/>
        <v>0</v>
      </c>
      <c r="AQ9" s="21"/>
      <c r="AR9" s="21"/>
      <c r="AS9" s="21"/>
      <c r="AT9" s="21"/>
      <c r="AU9" s="21"/>
      <c r="AV9" s="21"/>
      <c r="AW9" s="155">
        <f t="shared" si="6"/>
        <v>0</v>
      </c>
      <c r="AX9" s="155">
        <f t="shared" si="7"/>
        <v>7</v>
      </c>
      <c r="AY9" s="161">
        <f t="shared" si="8"/>
        <v>7</v>
      </c>
    </row>
    <row r="10" spans="1:52" ht="25.8">
      <c r="D10" s="17">
        <v>1</v>
      </c>
      <c r="E10" s="34"/>
      <c r="F10" s="34"/>
      <c r="G10" s="34"/>
      <c r="H10" s="34">
        <f t="shared" ref="H10:Q22" si="9">COUNTIF(H$4:H$9,$D10)</f>
        <v>1</v>
      </c>
      <c r="I10" s="34">
        <f t="shared" si="9"/>
        <v>2</v>
      </c>
      <c r="J10" s="159">
        <f t="shared" si="9"/>
        <v>1</v>
      </c>
      <c r="K10" s="159">
        <f t="shared" si="9"/>
        <v>2</v>
      </c>
      <c r="L10" s="159">
        <f t="shared" si="9"/>
        <v>2</v>
      </c>
      <c r="M10" s="159">
        <f t="shared" si="9"/>
        <v>2</v>
      </c>
      <c r="N10" s="159">
        <f t="shared" si="9"/>
        <v>2</v>
      </c>
      <c r="O10" s="159">
        <f t="shared" si="9"/>
        <v>1</v>
      </c>
      <c r="P10" s="159">
        <f t="shared" si="9"/>
        <v>1</v>
      </c>
      <c r="Q10" s="159">
        <f t="shared" si="9"/>
        <v>1</v>
      </c>
      <c r="R10" s="159">
        <f t="shared" ref="R10:AA22" si="10">COUNTIF(R$4:R$9,$D10)</f>
        <v>2</v>
      </c>
      <c r="S10" s="159">
        <f t="shared" si="10"/>
        <v>2</v>
      </c>
      <c r="T10" s="159">
        <f t="shared" si="10"/>
        <v>2</v>
      </c>
      <c r="U10" s="159">
        <f t="shared" si="10"/>
        <v>2</v>
      </c>
      <c r="V10" s="159">
        <f t="shared" si="10"/>
        <v>2</v>
      </c>
      <c r="W10" s="159">
        <f t="shared" si="10"/>
        <v>1</v>
      </c>
      <c r="X10" s="159">
        <f t="shared" si="10"/>
        <v>1</v>
      </c>
      <c r="Y10" s="159">
        <f t="shared" si="10"/>
        <v>2</v>
      </c>
      <c r="Z10" s="159">
        <f t="shared" si="10"/>
        <v>2</v>
      </c>
      <c r="AA10" s="159">
        <f t="shared" si="10"/>
        <v>2</v>
      </c>
      <c r="AB10" s="159">
        <f t="shared" ref="AB10:AM22" si="11">COUNTIF(AB$4:AB$9,$D10)</f>
        <v>2</v>
      </c>
      <c r="AC10" s="159">
        <f t="shared" si="11"/>
        <v>2</v>
      </c>
      <c r="AD10" s="159">
        <f t="shared" si="11"/>
        <v>1</v>
      </c>
      <c r="AE10" s="159">
        <f t="shared" si="11"/>
        <v>1</v>
      </c>
      <c r="AF10" s="159">
        <f t="shared" si="11"/>
        <v>2</v>
      </c>
      <c r="AG10" s="159">
        <f t="shared" si="11"/>
        <v>2</v>
      </c>
      <c r="AH10" s="159">
        <f t="shared" si="11"/>
        <v>2</v>
      </c>
      <c r="AI10" s="159">
        <f t="shared" si="11"/>
        <v>2</v>
      </c>
      <c r="AJ10" s="159">
        <f t="shared" si="11"/>
        <v>2</v>
      </c>
      <c r="AK10" s="159">
        <f t="shared" si="11"/>
        <v>1</v>
      </c>
      <c r="AL10" s="159">
        <f t="shared" si="11"/>
        <v>1</v>
      </c>
      <c r="AM10" s="159">
        <f t="shared" si="11"/>
        <v>2</v>
      </c>
      <c r="AQ10"/>
      <c r="AY10" s="8"/>
      <c r="AZ10" s="8"/>
    </row>
    <row r="11" spans="1:52" ht="25.8">
      <c r="D11" s="18" t="s">
        <v>17</v>
      </c>
      <c r="E11" s="34"/>
      <c r="F11" s="34"/>
      <c r="G11" s="34"/>
      <c r="H11" s="34">
        <f t="shared" si="9"/>
        <v>0</v>
      </c>
      <c r="I11" s="34">
        <f t="shared" si="9"/>
        <v>0</v>
      </c>
      <c r="J11" s="159">
        <f t="shared" si="9"/>
        <v>0</v>
      </c>
      <c r="K11" s="159">
        <f t="shared" si="9"/>
        <v>0</v>
      </c>
      <c r="L11" s="159">
        <f t="shared" si="9"/>
        <v>0</v>
      </c>
      <c r="M11" s="159">
        <f t="shared" si="9"/>
        <v>0</v>
      </c>
      <c r="N11" s="159">
        <f t="shared" si="9"/>
        <v>0</v>
      </c>
      <c r="O11" s="159">
        <f t="shared" si="9"/>
        <v>0</v>
      </c>
      <c r="P11" s="159">
        <f t="shared" si="9"/>
        <v>0</v>
      </c>
      <c r="Q11" s="159">
        <f t="shared" si="9"/>
        <v>0</v>
      </c>
      <c r="R11" s="159">
        <f t="shared" si="10"/>
        <v>0</v>
      </c>
      <c r="S11" s="159">
        <f t="shared" si="10"/>
        <v>0</v>
      </c>
      <c r="T11" s="159">
        <f t="shared" si="10"/>
        <v>0</v>
      </c>
      <c r="U11" s="159">
        <f t="shared" si="10"/>
        <v>0</v>
      </c>
      <c r="V11" s="159">
        <f t="shared" si="10"/>
        <v>0</v>
      </c>
      <c r="W11" s="159">
        <f t="shared" si="10"/>
        <v>0</v>
      </c>
      <c r="X11" s="159">
        <f t="shared" si="10"/>
        <v>0</v>
      </c>
      <c r="Y11" s="159">
        <f t="shared" si="10"/>
        <v>0</v>
      </c>
      <c r="Z11" s="159">
        <f t="shared" si="10"/>
        <v>0</v>
      </c>
      <c r="AA11" s="159">
        <f t="shared" si="10"/>
        <v>0</v>
      </c>
      <c r="AB11" s="159">
        <f t="shared" si="11"/>
        <v>0</v>
      </c>
      <c r="AC11" s="159">
        <f t="shared" si="11"/>
        <v>0</v>
      </c>
      <c r="AD11" s="159">
        <f t="shared" si="11"/>
        <v>0</v>
      </c>
      <c r="AE11" s="159">
        <f t="shared" si="11"/>
        <v>0</v>
      </c>
      <c r="AF11" s="159">
        <f t="shared" si="11"/>
        <v>0</v>
      </c>
      <c r="AG11" s="159">
        <f t="shared" si="11"/>
        <v>0</v>
      </c>
      <c r="AH11" s="159">
        <f t="shared" si="11"/>
        <v>0</v>
      </c>
      <c r="AI11" s="159">
        <f t="shared" si="11"/>
        <v>0</v>
      </c>
      <c r="AJ11" s="159">
        <f t="shared" si="11"/>
        <v>0</v>
      </c>
      <c r="AK11" s="159">
        <f t="shared" si="11"/>
        <v>0</v>
      </c>
      <c r="AL11" s="159">
        <f t="shared" si="11"/>
        <v>0</v>
      </c>
      <c r="AM11" s="159">
        <f t="shared" si="11"/>
        <v>0</v>
      </c>
      <c r="AN11" s="22"/>
      <c r="AQ11"/>
      <c r="AY11" s="8"/>
      <c r="AZ11" s="8"/>
    </row>
    <row r="12" spans="1:52" ht="25.8">
      <c r="D12" s="18" t="s">
        <v>21</v>
      </c>
      <c r="E12" s="34"/>
      <c r="F12" s="34"/>
      <c r="G12" s="34"/>
      <c r="H12" s="34">
        <f t="shared" si="9"/>
        <v>0</v>
      </c>
      <c r="I12" s="34">
        <f t="shared" si="9"/>
        <v>0</v>
      </c>
      <c r="J12" s="159">
        <f t="shared" si="9"/>
        <v>0</v>
      </c>
      <c r="K12" s="159">
        <f t="shared" si="9"/>
        <v>0</v>
      </c>
      <c r="L12" s="159">
        <f t="shared" si="9"/>
        <v>0</v>
      </c>
      <c r="M12" s="159">
        <f t="shared" si="9"/>
        <v>0</v>
      </c>
      <c r="N12" s="159">
        <f t="shared" si="9"/>
        <v>0</v>
      </c>
      <c r="O12" s="159">
        <f t="shared" si="9"/>
        <v>0</v>
      </c>
      <c r="P12" s="159">
        <f t="shared" si="9"/>
        <v>0</v>
      </c>
      <c r="Q12" s="159">
        <f t="shared" si="9"/>
        <v>0</v>
      </c>
      <c r="R12" s="159">
        <f t="shared" si="10"/>
        <v>0</v>
      </c>
      <c r="S12" s="159">
        <f t="shared" si="10"/>
        <v>0</v>
      </c>
      <c r="T12" s="159">
        <f t="shared" si="10"/>
        <v>0</v>
      </c>
      <c r="U12" s="159">
        <f t="shared" si="10"/>
        <v>0</v>
      </c>
      <c r="V12" s="159">
        <f t="shared" si="10"/>
        <v>0</v>
      </c>
      <c r="W12" s="159">
        <f t="shared" si="10"/>
        <v>0</v>
      </c>
      <c r="X12" s="159">
        <f t="shared" si="10"/>
        <v>0</v>
      </c>
      <c r="Y12" s="159">
        <f t="shared" si="10"/>
        <v>0</v>
      </c>
      <c r="Z12" s="159">
        <f t="shared" si="10"/>
        <v>0</v>
      </c>
      <c r="AA12" s="159">
        <f t="shared" si="10"/>
        <v>0</v>
      </c>
      <c r="AB12" s="159">
        <f t="shared" si="11"/>
        <v>0</v>
      </c>
      <c r="AC12" s="159">
        <f t="shared" si="11"/>
        <v>0</v>
      </c>
      <c r="AD12" s="159">
        <f t="shared" si="11"/>
        <v>0</v>
      </c>
      <c r="AE12" s="159">
        <f t="shared" si="11"/>
        <v>0</v>
      </c>
      <c r="AF12" s="159">
        <f t="shared" si="11"/>
        <v>0</v>
      </c>
      <c r="AG12" s="159">
        <f t="shared" si="11"/>
        <v>0</v>
      </c>
      <c r="AH12" s="159">
        <f t="shared" si="11"/>
        <v>0</v>
      </c>
      <c r="AI12" s="159">
        <f t="shared" si="11"/>
        <v>0</v>
      </c>
      <c r="AJ12" s="159">
        <f t="shared" si="11"/>
        <v>0</v>
      </c>
      <c r="AK12" s="159">
        <f t="shared" si="11"/>
        <v>0</v>
      </c>
      <c r="AL12" s="159">
        <f t="shared" si="11"/>
        <v>0</v>
      </c>
      <c r="AM12" s="159">
        <f t="shared" si="11"/>
        <v>0</v>
      </c>
      <c r="AN12" s="22"/>
      <c r="AQ12"/>
      <c r="AY12" s="8"/>
      <c r="AZ12" s="8"/>
    </row>
    <row r="13" spans="1:52" ht="25.8">
      <c r="D13" s="18" t="s">
        <v>24</v>
      </c>
      <c r="E13" s="34"/>
      <c r="F13" s="34"/>
      <c r="G13" s="34"/>
      <c r="H13" s="34">
        <f t="shared" si="9"/>
        <v>1</v>
      </c>
      <c r="I13" s="34">
        <f t="shared" si="9"/>
        <v>1</v>
      </c>
      <c r="J13" s="159">
        <f t="shared" si="9"/>
        <v>1</v>
      </c>
      <c r="K13" s="159">
        <f t="shared" si="9"/>
        <v>0</v>
      </c>
      <c r="L13" s="159">
        <f t="shared" si="9"/>
        <v>0</v>
      </c>
      <c r="M13" s="159">
        <f t="shared" si="9"/>
        <v>0</v>
      </c>
      <c r="N13" s="159">
        <f t="shared" si="9"/>
        <v>0</v>
      </c>
      <c r="O13" s="159">
        <f t="shared" si="9"/>
        <v>1</v>
      </c>
      <c r="P13" s="159">
        <f t="shared" si="9"/>
        <v>1</v>
      </c>
      <c r="Q13" s="159">
        <f t="shared" si="9"/>
        <v>1</v>
      </c>
      <c r="R13" s="159">
        <f t="shared" si="10"/>
        <v>0</v>
      </c>
      <c r="S13" s="159">
        <f t="shared" si="10"/>
        <v>0</v>
      </c>
      <c r="T13" s="159">
        <f t="shared" si="10"/>
        <v>0</v>
      </c>
      <c r="U13" s="159">
        <f t="shared" si="10"/>
        <v>0</v>
      </c>
      <c r="V13" s="159">
        <f t="shared" si="10"/>
        <v>0</v>
      </c>
      <c r="W13" s="159">
        <f t="shared" si="10"/>
        <v>1</v>
      </c>
      <c r="X13" s="159">
        <f t="shared" si="10"/>
        <v>1</v>
      </c>
      <c r="Y13" s="159">
        <f t="shared" si="10"/>
        <v>0</v>
      </c>
      <c r="Z13" s="159">
        <f t="shared" si="10"/>
        <v>0</v>
      </c>
      <c r="AA13" s="159">
        <f t="shared" si="10"/>
        <v>0</v>
      </c>
      <c r="AB13" s="159">
        <f t="shared" si="11"/>
        <v>0</v>
      </c>
      <c r="AC13" s="159">
        <f t="shared" si="11"/>
        <v>0</v>
      </c>
      <c r="AD13" s="159">
        <f t="shared" si="11"/>
        <v>1</v>
      </c>
      <c r="AE13" s="159">
        <f t="shared" si="11"/>
        <v>1</v>
      </c>
      <c r="AF13" s="159">
        <f t="shared" si="11"/>
        <v>0</v>
      </c>
      <c r="AG13" s="159">
        <f t="shared" si="11"/>
        <v>0</v>
      </c>
      <c r="AH13" s="159">
        <f t="shared" si="11"/>
        <v>0</v>
      </c>
      <c r="AI13" s="159">
        <f t="shared" si="11"/>
        <v>0</v>
      </c>
      <c r="AJ13" s="159">
        <f t="shared" si="11"/>
        <v>1</v>
      </c>
      <c r="AK13" s="159">
        <f t="shared" si="11"/>
        <v>1</v>
      </c>
      <c r="AL13" s="159">
        <f t="shared" si="11"/>
        <v>1</v>
      </c>
      <c r="AM13" s="159">
        <f t="shared" si="11"/>
        <v>0</v>
      </c>
      <c r="AN13" s="22"/>
      <c r="AQ13"/>
      <c r="AY13" s="8"/>
      <c r="AZ13" s="8"/>
    </row>
    <row r="14" spans="1:52" ht="25.8">
      <c r="D14" s="18" t="s">
        <v>27</v>
      </c>
      <c r="E14" s="34"/>
      <c r="F14" s="34"/>
      <c r="G14" s="34"/>
      <c r="H14" s="34">
        <f t="shared" si="9"/>
        <v>0</v>
      </c>
      <c r="I14" s="34">
        <f t="shared" si="9"/>
        <v>0</v>
      </c>
      <c r="J14" s="159">
        <f t="shared" si="9"/>
        <v>0</v>
      </c>
      <c r="K14" s="159">
        <f t="shared" si="9"/>
        <v>0</v>
      </c>
      <c r="L14" s="159">
        <f t="shared" si="9"/>
        <v>0</v>
      </c>
      <c r="M14" s="159">
        <f t="shared" si="9"/>
        <v>0</v>
      </c>
      <c r="N14" s="159">
        <f t="shared" si="9"/>
        <v>0</v>
      </c>
      <c r="O14" s="159">
        <f t="shared" si="9"/>
        <v>0</v>
      </c>
      <c r="P14" s="159">
        <f t="shared" si="9"/>
        <v>0</v>
      </c>
      <c r="Q14" s="159">
        <f t="shared" si="9"/>
        <v>0</v>
      </c>
      <c r="R14" s="159">
        <f t="shared" si="10"/>
        <v>0</v>
      </c>
      <c r="S14" s="159">
        <f t="shared" si="10"/>
        <v>0</v>
      </c>
      <c r="T14" s="159">
        <f t="shared" si="10"/>
        <v>0</v>
      </c>
      <c r="U14" s="159">
        <f t="shared" si="10"/>
        <v>0</v>
      </c>
      <c r="V14" s="159">
        <f t="shared" si="10"/>
        <v>0</v>
      </c>
      <c r="W14" s="159">
        <f t="shared" si="10"/>
        <v>0</v>
      </c>
      <c r="X14" s="159">
        <f t="shared" si="10"/>
        <v>0</v>
      </c>
      <c r="Y14" s="159">
        <f t="shared" si="10"/>
        <v>0</v>
      </c>
      <c r="Z14" s="159">
        <f t="shared" si="10"/>
        <v>0</v>
      </c>
      <c r="AA14" s="159">
        <f t="shared" si="10"/>
        <v>0</v>
      </c>
      <c r="AB14" s="159">
        <f t="shared" si="11"/>
        <v>0</v>
      </c>
      <c r="AC14" s="159">
        <f t="shared" si="11"/>
        <v>0</v>
      </c>
      <c r="AD14" s="159">
        <f t="shared" si="11"/>
        <v>0</v>
      </c>
      <c r="AE14" s="159">
        <f t="shared" si="11"/>
        <v>0</v>
      </c>
      <c r="AF14" s="159">
        <f t="shared" si="11"/>
        <v>0</v>
      </c>
      <c r="AG14" s="159">
        <f t="shared" si="11"/>
        <v>0</v>
      </c>
      <c r="AH14" s="159">
        <f t="shared" si="11"/>
        <v>0</v>
      </c>
      <c r="AI14" s="159">
        <f t="shared" si="11"/>
        <v>0</v>
      </c>
      <c r="AJ14" s="159">
        <f t="shared" si="11"/>
        <v>0</v>
      </c>
      <c r="AK14" s="159">
        <f t="shared" si="11"/>
        <v>0</v>
      </c>
      <c r="AL14" s="159">
        <f t="shared" si="11"/>
        <v>0</v>
      </c>
      <c r="AM14" s="159">
        <f t="shared" si="11"/>
        <v>0</v>
      </c>
      <c r="AN14" s="22"/>
      <c r="AQ14"/>
      <c r="AY14" s="8"/>
      <c r="AZ14" s="8"/>
    </row>
    <row r="15" spans="1:52" ht="25.8">
      <c r="D15" s="18" t="s">
        <v>30</v>
      </c>
      <c r="E15" s="34"/>
      <c r="F15" s="34"/>
      <c r="G15" s="34"/>
      <c r="H15" s="34">
        <f t="shared" si="9"/>
        <v>0</v>
      </c>
      <c r="I15" s="34">
        <f t="shared" si="9"/>
        <v>0</v>
      </c>
      <c r="J15" s="159">
        <f t="shared" si="9"/>
        <v>0</v>
      </c>
      <c r="K15" s="159">
        <f t="shared" si="9"/>
        <v>0</v>
      </c>
      <c r="L15" s="159">
        <f t="shared" si="9"/>
        <v>0</v>
      </c>
      <c r="M15" s="159">
        <f t="shared" si="9"/>
        <v>0</v>
      </c>
      <c r="N15" s="159">
        <f t="shared" si="9"/>
        <v>0</v>
      </c>
      <c r="O15" s="159">
        <f t="shared" si="9"/>
        <v>0</v>
      </c>
      <c r="P15" s="159">
        <f t="shared" si="9"/>
        <v>0</v>
      </c>
      <c r="Q15" s="159">
        <f t="shared" si="9"/>
        <v>0</v>
      </c>
      <c r="R15" s="159">
        <f t="shared" si="10"/>
        <v>0</v>
      </c>
      <c r="S15" s="159">
        <f t="shared" si="10"/>
        <v>0</v>
      </c>
      <c r="T15" s="159">
        <f t="shared" si="10"/>
        <v>0</v>
      </c>
      <c r="U15" s="159">
        <f t="shared" si="10"/>
        <v>0</v>
      </c>
      <c r="V15" s="159">
        <f t="shared" si="10"/>
        <v>0</v>
      </c>
      <c r="W15" s="159">
        <f t="shared" si="10"/>
        <v>0</v>
      </c>
      <c r="X15" s="159">
        <f t="shared" si="10"/>
        <v>0</v>
      </c>
      <c r="Y15" s="159">
        <f t="shared" si="10"/>
        <v>0</v>
      </c>
      <c r="Z15" s="159">
        <f t="shared" si="10"/>
        <v>0</v>
      </c>
      <c r="AA15" s="159">
        <f t="shared" si="10"/>
        <v>0</v>
      </c>
      <c r="AB15" s="159">
        <f t="shared" si="11"/>
        <v>0</v>
      </c>
      <c r="AC15" s="159">
        <f t="shared" si="11"/>
        <v>0</v>
      </c>
      <c r="AD15" s="159">
        <f t="shared" si="11"/>
        <v>0</v>
      </c>
      <c r="AE15" s="159">
        <f t="shared" si="11"/>
        <v>0</v>
      </c>
      <c r="AF15" s="159">
        <f t="shared" si="11"/>
        <v>0</v>
      </c>
      <c r="AG15" s="159">
        <f t="shared" si="11"/>
        <v>0</v>
      </c>
      <c r="AH15" s="159">
        <f t="shared" si="11"/>
        <v>0</v>
      </c>
      <c r="AI15" s="159">
        <f t="shared" si="11"/>
        <v>0</v>
      </c>
      <c r="AJ15" s="159">
        <f t="shared" si="11"/>
        <v>0</v>
      </c>
      <c r="AK15" s="159">
        <f t="shared" si="11"/>
        <v>0</v>
      </c>
      <c r="AL15" s="159">
        <f t="shared" si="11"/>
        <v>0</v>
      </c>
      <c r="AM15" s="159">
        <f t="shared" si="11"/>
        <v>0</v>
      </c>
      <c r="AN15" s="22"/>
      <c r="AQ15"/>
      <c r="AY15" s="8"/>
      <c r="AZ15" s="8"/>
    </row>
    <row r="16" spans="1:52" ht="25.8">
      <c r="D16" s="18" t="s">
        <v>32</v>
      </c>
      <c r="E16" s="34"/>
      <c r="F16" s="34"/>
      <c r="G16" s="34"/>
      <c r="H16" s="34">
        <f t="shared" si="9"/>
        <v>0</v>
      </c>
      <c r="I16" s="34">
        <f t="shared" si="9"/>
        <v>0</v>
      </c>
      <c r="J16" s="159">
        <f t="shared" si="9"/>
        <v>0</v>
      </c>
      <c r="K16" s="159">
        <f t="shared" si="9"/>
        <v>0</v>
      </c>
      <c r="L16" s="159">
        <f t="shared" si="9"/>
        <v>0</v>
      </c>
      <c r="M16" s="159">
        <f t="shared" si="9"/>
        <v>0</v>
      </c>
      <c r="N16" s="159">
        <f t="shared" si="9"/>
        <v>0</v>
      </c>
      <c r="O16" s="159">
        <f t="shared" si="9"/>
        <v>0</v>
      </c>
      <c r="P16" s="159">
        <f t="shared" si="9"/>
        <v>0</v>
      </c>
      <c r="Q16" s="159">
        <f t="shared" si="9"/>
        <v>0</v>
      </c>
      <c r="R16" s="159">
        <f t="shared" si="10"/>
        <v>0</v>
      </c>
      <c r="S16" s="159">
        <f t="shared" si="10"/>
        <v>0</v>
      </c>
      <c r="T16" s="159">
        <f t="shared" si="10"/>
        <v>0</v>
      </c>
      <c r="U16" s="159">
        <f t="shared" si="10"/>
        <v>0</v>
      </c>
      <c r="V16" s="159">
        <f t="shared" si="10"/>
        <v>0</v>
      </c>
      <c r="W16" s="159">
        <f t="shared" si="10"/>
        <v>0</v>
      </c>
      <c r="X16" s="159">
        <f t="shared" si="10"/>
        <v>0</v>
      </c>
      <c r="Y16" s="159">
        <f t="shared" si="10"/>
        <v>0</v>
      </c>
      <c r="Z16" s="159">
        <f t="shared" si="10"/>
        <v>0</v>
      </c>
      <c r="AA16" s="159">
        <f t="shared" si="10"/>
        <v>0</v>
      </c>
      <c r="AB16" s="159">
        <f t="shared" si="11"/>
        <v>0</v>
      </c>
      <c r="AC16" s="159">
        <f t="shared" si="11"/>
        <v>0</v>
      </c>
      <c r="AD16" s="159">
        <f t="shared" si="11"/>
        <v>0</v>
      </c>
      <c r="AE16" s="159">
        <f t="shared" si="11"/>
        <v>0</v>
      </c>
      <c r="AF16" s="159">
        <f t="shared" si="11"/>
        <v>0</v>
      </c>
      <c r="AG16" s="159">
        <f t="shared" si="11"/>
        <v>0</v>
      </c>
      <c r="AH16" s="159">
        <f t="shared" si="11"/>
        <v>0</v>
      </c>
      <c r="AI16" s="159">
        <f t="shared" si="11"/>
        <v>0</v>
      </c>
      <c r="AJ16" s="159">
        <f t="shared" si="11"/>
        <v>0</v>
      </c>
      <c r="AK16" s="159">
        <f t="shared" si="11"/>
        <v>0</v>
      </c>
      <c r="AL16" s="159">
        <f t="shared" si="11"/>
        <v>0</v>
      </c>
      <c r="AM16" s="159">
        <f t="shared" si="11"/>
        <v>0</v>
      </c>
      <c r="AN16" s="22"/>
      <c r="AQ16"/>
      <c r="AY16" s="8"/>
      <c r="AZ16" s="8"/>
    </row>
    <row r="17" spans="4:52" ht="25.8">
      <c r="D17" s="18">
        <v>2</v>
      </c>
      <c r="E17" s="34"/>
      <c r="F17" s="34"/>
      <c r="G17" s="34"/>
      <c r="H17" s="34">
        <f t="shared" si="9"/>
        <v>1</v>
      </c>
      <c r="I17" s="34">
        <f t="shared" si="9"/>
        <v>1</v>
      </c>
      <c r="J17" s="159">
        <f t="shared" si="9"/>
        <v>1</v>
      </c>
      <c r="K17" s="159">
        <f t="shared" si="9"/>
        <v>2</v>
      </c>
      <c r="L17" s="159">
        <f t="shared" si="9"/>
        <v>2</v>
      </c>
      <c r="M17" s="159">
        <f t="shared" si="9"/>
        <v>2</v>
      </c>
      <c r="N17" s="159">
        <f t="shared" si="9"/>
        <v>2</v>
      </c>
      <c r="O17" s="159">
        <f t="shared" si="9"/>
        <v>1</v>
      </c>
      <c r="P17" s="159">
        <f t="shared" si="9"/>
        <v>1</v>
      </c>
      <c r="Q17" s="159">
        <f t="shared" si="9"/>
        <v>1</v>
      </c>
      <c r="R17" s="159">
        <f t="shared" si="10"/>
        <v>2</v>
      </c>
      <c r="S17" s="159">
        <f t="shared" si="10"/>
        <v>2</v>
      </c>
      <c r="T17" s="159">
        <f t="shared" si="10"/>
        <v>2</v>
      </c>
      <c r="U17" s="159">
        <f t="shared" si="10"/>
        <v>2</v>
      </c>
      <c r="V17" s="159">
        <f t="shared" si="10"/>
        <v>2</v>
      </c>
      <c r="W17" s="159">
        <f t="shared" si="10"/>
        <v>1</v>
      </c>
      <c r="X17" s="159">
        <f t="shared" si="10"/>
        <v>1</v>
      </c>
      <c r="Y17" s="159">
        <f t="shared" si="10"/>
        <v>2</v>
      </c>
      <c r="Z17" s="159">
        <f t="shared" si="10"/>
        <v>2</v>
      </c>
      <c r="AA17" s="159">
        <f t="shared" si="10"/>
        <v>2</v>
      </c>
      <c r="AB17" s="159">
        <f t="shared" si="11"/>
        <v>2</v>
      </c>
      <c r="AC17" s="159">
        <f t="shared" si="11"/>
        <v>2</v>
      </c>
      <c r="AD17" s="159">
        <f t="shared" si="11"/>
        <v>1</v>
      </c>
      <c r="AE17" s="159">
        <f t="shared" si="11"/>
        <v>1</v>
      </c>
      <c r="AF17" s="159">
        <f t="shared" si="11"/>
        <v>2</v>
      </c>
      <c r="AG17" s="159">
        <f t="shared" si="11"/>
        <v>2</v>
      </c>
      <c r="AH17" s="159">
        <f t="shared" si="11"/>
        <v>2</v>
      </c>
      <c r="AI17" s="159">
        <f t="shared" si="11"/>
        <v>2</v>
      </c>
      <c r="AJ17" s="159">
        <f t="shared" si="11"/>
        <v>1</v>
      </c>
      <c r="AK17" s="159">
        <f t="shared" si="11"/>
        <v>1</v>
      </c>
      <c r="AL17" s="159">
        <f t="shared" si="11"/>
        <v>1</v>
      </c>
      <c r="AM17" s="159">
        <f t="shared" si="11"/>
        <v>2</v>
      </c>
      <c r="AN17" s="22"/>
      <c r="AQ17"/>
      <c r="AY17" s="8"/>
      <c r="AZ17" s="8"/>
    </row>
    <row r="18" spans="4:52" ht="25.8" hidden="1">
      <c r="D18" s="18" t="s">
        <v>37</v>
      </c>
      <c r="E18" s="34"/>
      <c r="F18" s="34"/>
      <c r="G18" s="34"/>
      <c r="H18" s="34">
        <f t="shared" si="9"/>
        <v>0</v>
      </c>
      <c r="I18" s="34">
        <f t="shared" si="9"/>
        <v>0</v>
      </c>
      <c r="J18" s="159">
        <f t="shared" si="9"/>
        <v>0</v>
      </c>
      <c r="K18" s="159">
        <f t="shared" si="9"/>
        <v>0</v>
      </c>
      <c r="L18" s="159">
        <f t="shared" si="9"/>
        <v>0</v>
      </c>
      <c r="M18" s="159">
        <f t="shared" si="9"/>
        <v>0</v>
      </c>
      <c r="N18" s="159">
        <f t="shared" si="9"/>
        <v>0</v>
      </c>
      <c r="O18" s="159">
        <f t="shared" si="9"/>
        <v>0</v>
      </c>
      <c r="P18" s="159">
        <f t="shared" si="9"/>
        <v>0</v>
      </c>
      <c r="Q18" s="159">
        <f t="shared" si="9"/>
        <v>0</v>
      </c>
      <c r="R18" s="159">
        <f t="shared" si="10"/>
        <v>0</v>
      </c>
      <c r="S18" s="159">
        <f t="shared" si="10"/>
        <v>0</v>
      </c>
      <c r="T18" s="159">
        <f t="shared" si="10"/>
        <v>0</v>
      </c>
      <c r="U18" s="159">
        <f t="shared" si="10"/>
        <v>0</v>
      </c>
      <c r="V18" s="159">
        <f t="shared" si="10"/>
        <v>0</v>
      </c>
      <c r="W18" s="159">
        <f t="shared" si="10"/>
        <v>0</v>
      </c>
      <c r="X18" s="159">
        <f t="shared" si="10"/>
        <v>0</v>
      </c>
      <c r="Y18" s="159">
        <f t="shared" si="10"/>
        <v>0</v>
      </c>
      <c r="Z18" s="159">
        <f t="shared" si="10"/>
        <v>0</v>
      </c>
      <c r="AA18" s="159">
        <f t="shared" si="10"/>
        <v>0</v>
      </c>
      <c r="AB18" s="159">
        <f t="shared" si="11"/>
        <v>0</v>
      </c>
      <c r="AC18" s="159">
        <f t="shared" si="11"/>
        <v>0</v>
      </c>
      <c r="AD18" s="159">
        <f t="shared" si="11"/>
        <v>0</v>
      </c>
      <c r="AE18" s="159">
        <f t="shared" si="11"/>
        <v>0</v>
      </c>
      <c r="AF18" s="159">
        <f t="shared" si="11"/>
        <v>0</v>
      </c>
      <c r="AG18" s="159">
        <f t="shared" si="11"/>
        <v>0</v>
      </c>
      <c r="AH18" s="159">
        <f t="shared" si="11"/>
        <v>0</v>
      </c>
      <c r="AI18" s="159">
        <f t="shared" si="11"/>
        <v>0</v>
      </c>
      <c r="AJ18" s="159">
        <f t="shared" si="11"/>
        <v>0</v>
      </c>
      <c r="AK18" s="159">
        <f t="shared" si="11"/>
        <v>0</v>
      </c>
      <c r="AL18" s="159">
        <f t="shared" si="11"/>
        <v>0</v>
      </c>
      <c r="AM18" s="159">
        <f t="shared" si="11"/>
        <v>0</v>
      </c>
      <c r="AN18" s="22"/>
      <c r="AQ18"/>
      <c r="AY18" s="8"/>
      <c r="AZ18" s="8"/>
    </row>
    <row r="19" spans="4:52" ht="25.8" hidden="1">
      <c r="D19" s="18" t="s">
        <v>40</v>
      </c>
      <c r="E19" s="34"/>
      <c r="F19" s="34"/>
      <c r="G19" s="34"/>
      <c r="H19" s="34">
        <f t="shared" si="9"/>
        <v>0</v>
      </c>
      <c r="I19" s="34">
        <f t="shared" si="9"/>
        <v>0</v>
      </c>
      <c r="J19" s="159">
        <f t="shared" si="9"/>
        <v>0</v>
      </c>
      <c r="K19" s="159">
        <f t="shared" si="9"/>
        <v>0</v>
      </c>
      <c r="L19" s="159">
        <f t="shared" si="9"/>
        <v>0</v>
      </c>
      <c r="M19" s="159">
        <f t="shared" si="9"/>
        <v>0</v>
      </c>
      <c r="N19" s="159">
        <f t="shared" si="9"/>
        <v>0</v>
      </c>
      <c r="O19" s="159">
        <f t="shared" si="9"/>
        <v>0</v>
      </c>
      <c r="P19" s="159">
        <f t="shared" si="9"/>
        <v>0</v>
      </c>
      <c r="Q19" s="159">
        <f t="shared" si="9"/>
        <v>0</v>
      </c>
      <c r="R19" s="159">
        <f t="shared" si="10"/>
        <v>0</v>
      </c>
      <c r="S19" s="159">
        <f t="shared" si="10"/>
        <v>0</v>
      </c>
      <c r="T19" s="159">
        <f t="shared" si="10"/>
        <v>0</v>
      </c>
      <c r="U19" s="159">
        <f t="shared" si="10"/>
        <v>0</v>
      </c>
      <c r="V19" s="159">
        <f t="shared" si="10"/>
        <v>0</v>
      </c>
      <c r="W19" s="159">
        <f t="shared" si="10"/>
        <v>0</v>
      </c>
      <c r="X19" s="159">
        <f t="shared" si="10"/>
        <v>0</v>
      </c>
      <c r="Y19" s="159">
        <f t="shared" si="10"/>
        <v>0</v>
      </c>
      <c r="Z19" s="159">
        <f t="shared" si="10"/>
        <v>0</v>
      </c>
      <c r="AA19" s="159">
        <f t="shared" si="10"/>
        <v>0</v>
      </c>
      <c r="AB19" s="159">
        <f t="shared" si="11"/>
        <v>0</v>
      </c>
      <c r="AC19" s="159">
        <f t="shared" si="11"/>
        <v>0</v>
      </c>
      <c r="AD19" s="159">
        <f t="shared" si="11"/>
        <v>0</v>
      </c>
      <c r="AE19" s="159">
        <f t="shared" si="11"/>
        <v>0</v>
      </c>
      <c r="AF19" s="159">
        <f t="shared" si="11"/>
        <v>0</v>
      </c>
      <c r="AG19" s="159">
        <f t="shared" si="11"/>
        <v>0</v>
      </c>
      <c r="AH19" s="159">
        <f t="shared" si="11"/>
        <v>0</v>
      </c>
      <c r="AI19" s="159">
        <f t="shared" si="11"/>
        <v>0</v>
      </c>
      <c r="AJ19" s="159">
        <f t="shared" si="11"/>
        <v>0</v>
      </c>
      <c r="AK19" s="159">
        <f t="shared" si="11"/>
        <v>0</v>
      </c>
      <c r="AL19" s="159">
        <f t="shared" si="11"/>
        <v>0</v>
      </c>
      <c r="AM19" s="159">
        <f t="shared" si="11"/>
        <v>0</v>
      </c>
      <c r="AN19" s="22"/>
      <c r="AQ19"/>
      <c r="AY19" s="8"/>
      <c r="AZ19" s="8"/>
    </row>
    <row r="20" spans="4:52" ht="25.8">
      <c r="D20" s="19">
        <v>3</v>
      </c>
      <c r="E20" s="34"/>
      <c r="F20" s="34"/>
      <c r="G20" s="34"/>
      <c r="H20" s="34">
        <f t="shared" si="9"/>
        <v>0</v>
      </c>
      <c r="I20" s="34">
        <f t="shared" si="9"/>
        <v>0</v>
      </c>
      <c r="J20" s="159">
        <f t="shared" si="9"/>
        <v>0</v>
      </c>
      <c r="K20" s="159">
        <f t="shared" si="9"/>
        <v>0</v>
      </c>
      <c r="L20" s="159">
        <f t="shared" si="9"/>
        <v>0</v>
      </c>
      <c r="M20" s="159">
        <f t="shared" si="9"/>
        <v>0</v>
      </c>
      <c r="N20" s="159">
        <f t="shared" si="9"/>
        <v>0</v>
      </c>
      <c r="O20" s="159">
        <f t="shared" si="9"/>
        <v>0</v>
      </c>
      <c r="P20" s="159">
        <f t="shared" si="9"/>
        <v>0</v>
      </c>
      <c r="Q20" s="159">
        <f t="shared" si="9"/>
        <v>0</v>
      </c>
      <c r="R20" s="159">
        <f t="shared" si="10"/>
        <v>0</v>
      </c>
      <c r="S20" s="159">
        <f t="shared" si="10"/>
        <v>0</v>
      </c>
      <c r="T20" s="159">
        <f t="shared" si="10"/>
        <v>0</v>
      </c>
      <c r="U20" s="159">
        <f t="shared" si="10"/>
        <v>0</v>
      </c>
      <c r="V20" s="159">
        <f t="shared" si="10"/>
        <v>0</v>
      </c>
      <c r="W20" s="159">
        <f t="shared" si="10"/>
        <v>0</v>
      </c>
      <c r="X20" s="159">
        <f t="shared" si="10"/>
        <v>0</v>
      </c>
      <c r="Y20" s="159">
        <f t="shared" si="10"/>
        <v>0</v>
      </c>
      <c r="Z20" s="159">
        <f t="shared" si="10"/>
        <v>0</v>
      </c>
      <c r="AA20" s="159">
        <f t="shared" si="10"/>
        <v>0</v>
      </c>
      <c r="AB20" s="159">
        <f t="shared" si="11"/>
        <v>0</v>
      </c>
      <c r="AC20" s="159">
        <f t="shared" si="11"/>
        <v>0</v>
      </c>
      <c r="AD20" s="159">
        <f t="shared" si="11"/>
        <v>0</v>
      </c>
      <c r="AE20" s="159">
        <f t="shared" si="11"/>
        <v>0</v>
      </c>
      <c r="AF20" s="159">
        <f t="shared" si="11"/>
        <v>0</v>
      </c>
      <c r="AG20" s="159">
        <f t="shared" si="11"/>
        <v>0</v>
      </c>
      <c r="AH20" s="159">
        <f t="shared" si="11"/>
        <v>0</v>
      </c>
      <c r="AI20" s="159">
        <f t="shared" si="11"/>
        <v>0</v>
      </c>
      <c r="AJ20" s="159">
        <f t="shared" si="11"/>
        <v>0</v>
      </c>
      <c r="AK20" s="159">
        <f t="shared" si="11"/>
        <v>0</v>
      </c>
      <c r="AL20" s="159">
        <f t="shared" si="11"/>
        <v>0</v>
      </c>
      <c r="AM20" s="159">
        <f t="shared" si="11"/>
        <v>0</v>
      </c>
      <c r="AN20" s="22"/>
      <c r="AQ20"/>
      <c r="AY20" s="8"/>
      <c r="AZ20" s="8"/>
    </row>
    <row r="21" spans="4:52" ht="25.8">
      <c r="D21" s="11" t="s">
        <v>56</v>
      </c>
      <c r="E21" s="34"/>
      <c r="F21" s="34"/>
      <c r="G21" s="34"/>
      <c r="H21" s="34">
        <f t="shared" si="9"/>
        <v>3</v>
      </c>
      <c r="I21" s="34">
        <f t="shared" si="9"/>
        <v>2</v>
      </c>
      <c r="J21" s="159">
        <f t="shared" si="9"/>
        <v>3</v>
      </c>
      <c r="K21" s="159">
        <f t="shared" si="9"/>
        <v>2</v>
      </c>
      <c r="L21" s="159">
        <f t="shared" si="9"/>
        <v>2</v>
      </c>
      <c r="M21" s="159">
        <f t="shared" si="9"/>
        <v>2</v>
      </c>
      <c r="N21" s="159">
        <f t="shared" si="9"/>
        <v>2</v>
      </c>
      <c r="O21" s="159">
        <f t="shared" si="9"/>
        <v>3</v>
      </c>
      <c r="P21" s="159">
        <f t="shared" si="9"/>
        <v>2</v>
      </c>
      <c r="Q21" s="159">
        <f t="shared" si="9"/>
        <v>3</v>
      </c>
      <c r="R21" s="159">
        <f t="shared" si="10"/>
        <v>2</v>
      </c>
      <c r="S21" s="159">
        <f t="shared" si="10"/>
        <v>2</v>
      </c>
      <c r="T21" s="159">
        <f t="shared" si="10"/>
        <v>2</v>
      </c>
      <c r="U21" s="159">
        <f t="shared" si="10"/>
        <v>2</v>
      </c>
      <c r="V21" s="159">
        <f t="shared" si="10"/>
        <v>2</v>
      </c>
      <c r="W21" s="159">
        <f t="shared" si="10"/>
        <v>3</v>
      </c>
      <c r="X21" s="159">
        <f t="shared" si="10"/>
        <v>2</v>
      </c>
      <c r="Y21" s="159">
        <f t="shared" si="10"/>
        <v>2</v>
      </c>
      <c r="Z21" s="159">
        <f t="shared" si="10"/>
        <v>2</v>
      </c>
      <c r="AA21" s="159">
        <f t="shared" si="10"/>
        <v>2</v>
      </c>
      <c r="AB21" s="159">
        <f t="shared" si="11"/>
        <v>1</v>
      </c>
      <c r="AC21" s="159">
        <f t="shared" si="11"/>
        <v>2</v>
      </c>
      <c r="AD21" s="159">
        <f t="shared" si="11"/>
        <v>2</v>
      </c>
      <c r="AE21" s="159">
        <f t="shared" si="11"/>
        <v>3</v>
      </c>
      <c r="AF21" s="159">
        <f t="shared" si="11"/>
        <v>2</v>
      </c>
      <c r="AG21" s="159">
        <f t="shared" si="11"/>
        <v>2</v>
      </c>
      <c r="AH21" s="159">
        <f t="shared" si="11"/>
        <v>2</v>
      </c>
      <c r="AI21" s="159">
        <f t="shared" si="11"/>
        <v>2</v>
      </c>
      <c r="AJ21" s="159">
        <f t="shared" si="11"/>
        <v>2</v>
      </c>
      <c r="AK21" s="159">
        <f t="shared" si="11"/>
        <v>3</v>
      </c>
      <c r="AL21" s="159">
        <f t="shared" si="11"/>
        <v>3</v>
      </c>
      <c r="AM21" s="159">
        <f t="shared" si="11"/>
        <v>2</v>
      </c>
      <c r="AN21" s="22"/>
      <c r="AO21" s="22"/>
      <c r="AP21" s="22"/>
      <c r="AY21" s="8"/>
      <c r="AZ21" s="8"/>
    </row>
    <row r="22" spans="4:52" ht="25.8">
      <c r="D22" s="20" t="s">
        <v>84</v>
      </c>
      <c r="E22" s="34"/>
      <c r="F22" s="34"/>
      <c r="G22" s="34"/>
      <c r="H22" s="34">
        <f t="shared" si="9"/>
        <v>0</v>
      </c>
      <c r="I22" s="34">
        <f t="shared" si="9"/>
        <v>0</v>
      </c>
      <c r="J22" s="159">
        <f t="shared" si="9"/>
        <v>0</v>
      </c>
      <c r="K22" s="159">
        <f t="shared" si="9"/>
        <v>0</v>
      </c>
      <c r="L22" s="159">
        <f t="shared" si="9"/>
        <v>0</v>
      </c>
      <c r="M22" s="159">
        <f t="shared" si="9"/>
        <v>0</v>
      </c>
      <c r="N22" s="159">
        <f t="shared" si="9"/>
        <v>0</v>
      </c>
      <c r="O22" s="159">
        <f t="shared" si="9"/>
        <v>0</v>
      </c>
      <c r="P22" s="159">
        <f t="shared" si="9"/>
        <v>1</v>
      </c>
      <c r="Q22" s="159">
        <f t="shared" si="9"/>
        <v>0</v>
      </c>
      <c r="R22" s="159">
        <f t="shared" si="10"/>
        <v>0</v>
      </c>
      <c r="S22" s="159">
        <f t="shared" si="10"/>
        <v>0</v>
      </c>
      <c r="T22" s="159">
        <f t="shared" si="10"/>
        <v>0</v>
      </c>
      <c r="U22" s="159">
        <f t="shared" si="10"/>
        <v>0</v>
      </c>
      <c r="V22" s="159">
        <f t="shared" si="10"/>
        <v>0</v>
      </c>
      <c r="W22" s="159">
        <f t="shared" si="10"/>
        <v>0</v>
      </c>
      <c r="X22" s="159">
        <f t="shared" si="10"/>
        <v>1</v>
      </c>
      <c r="Y22" s="159">
        <f t="shared" si="10"/>
        <v>0</v>
      </c>
      <c r="Z22" s="159">
        <f t="shared" si="10"/>
        <v>0</v>
      </c>
      <c r="AA22" s="159">
        <f t="shared" si="10"/>
        <v>0</v>
      </c>
      <c r="AB22" s="159">
        <f t="shared" si="11"/>
        <v>1</v>
      </c>
      <c r="AC22" s="159">
        <f t="shared" si="11"/>
        <v>0</v>
      </c>
      <c r="AD22" s="159">
        <f t="shared" si="11"/>
        <v>1</v>
      </c>
      <c r="AE22" s="159">
        <f t="shared" si="11"/>
        <v>0</v>
      </c>
      <c r="AF22" s="159">
        <f t="shared" si="11"/>
        <v>0</v>
      </c>
      <c r="AG22" s="159">
        <f t="shared" si="11"/>
        <v>0</v>
      </c>
      <c r="AH22" s="159">
        <f t="shared" si="11"/>
        <v>0</v>
      </c>
      <c r="AI22" s="159">
        <f t="shared" si="11"/>
        <v>0</v>
      </c>
      <c r="AJ22" s="159">
        <f t="shared" si="11"/>
        <v>0</v>
      </c>
      <c r="AK22" s="159">
        <f t="shared" si="11"/>
        <v>0</v>
      </c>
      <c r="AL22" s="159">
        <f t="shared" si="11"/>
        <v>0</v>
      </c>
      <c r="AM22" s="159">
        <f t="shared" si="11"/>
        <v>0</v>
      </c>
      <c r="AN22" s="22"/>
      <c r="AO22" s="22"/>
      <c r="AP22" s="22"/>
      <c r="AY22" s="8"/>
      <c r="AZ22" s="8"/>
    </row>
    <row r="23" spans="4:52" ht="25.8">
      <c r="D23" s="20" t="s">
        <v>85</v>
      </c>
      <c r="E23" s="34"/>
      <c r="F23" s="34"/>
      <c r="G23" s="34"/>
      <c r="H23" s="34">
        <f>SUM(H21:H22)</f>
        <v>3</v>
      </c>
      <c r="I23" s="34">
        <f>SUM(I21:I22)</f>
        <v>2</v>
      </c>
      <c r="J23" s="159">
        <f>SUM(J21:J22)</f>
        <v>3</v>
      </c>
      <c r="K23" s="159">
        <f t="shared" ref="K23:AJ23" si="12">SUM(K21:K22)</f>
        <v>2</v>
      </c>
      <c r="L23" s="159">
        <f t="shared" si="12"/>
        <v>2</v>
      </c>
      <c r="M23" s="159">
        <f t="shared" si="12"/>
        <v>2</v>
      </c>
      <c r="N23" s="159">
        <f t="shared" si="12"/>
        <v>2</v>
      </c>
      <c r="O23" s="159">
        <f t="shared" si="12"/>
        <v>3</v>
      </c>
      <c r="P23" s="159">
        <f t="shared" si="12"/>
        <v>3</v>
      </c>
      <c r="Q23" s="159">
        <f t="shared" si="12"/>
        <v>3</v>
      </c>
      <c r="R23" s="159">
        <f t="shared" si="12"/>
        <v>2</v>
      </c>
      <c r="S23" s="159">
        <f t="shared" si="12"/>
        <v>2</v>
      </c>
      <c r="T23" s="159">
        <f t="shared" si="12"/>
        <v>2</v>
      </c>
      <c r="U23" s="159">
        <f t="shared" si="12"/>
        <v>2</v>
      </c>
      <c r="V23" s="159">
        <f t="shared" si="12"/>
        <v>2</v>
      </c>
      <c r="W23" s="159">
        <f t="shared" si="12"/>
        <v>3</v>
      </c>
      <c r="X23" s="159">
        <f t="shared" si="12"/>
        <v>3</v>
      </c>
      <c r="Y23" s="159">
        <f t="shared" si="12"/>
        <v>2</v>
      </c>
      <c r="Z23" s="159">
        <f t="shared" si="12"/>
        <v>2</v>
      </c>
      <c r="AA23" s="159">
        <f t="shared" si="12"/>
        <v>2</v>
      </c>
      <c r="AB23" s="159">
        <f t="shared" si="12"/>
        <v>2</v>
      </c>
      <c r="AC23" s="159">
        <f t="shared" si="12"/>
        <v>2</v>
      </c>
      <c r="AD23" s="159">
        <f t="shared" si="12"/>
        <v>3</v>
      </c>
      <c r="AE23" s="159">
        <f t="shared" si="12"/>
        <v>3</v>
      </c>
      <c r="AF23" s="159">
        <f t="shared" si="12"/>
        <v>2</v>
      </c>
      <c r="AG23" s="159">
        <f t="shared" si="12"/>
        <v>2</v>
      </c>
      <c r="AH23" s="159">
        <f t="shared" si="12"/>
        <v>2</v>
      </c>
      <c r="AI23" s="159">
        <f t="shared" si="12"/>
        <v>2</v>
      </c>
      <c r="AJ23" s="159">
        <f t="shared" si="12"/>
        <v>2</v>
      </c>
      <c r="AK23" s="159">
        <f t="shared" ref="AK23:AM23" si="13">SUM(AK21:AK22)</f>
        <v>3</v>
      </c>
      <c r="AL23" s="159">
        <f t="shared" si="13"/>
        <v>3</v>
      </c>
      <c r="AM23" s="159">
        <f t="shared" si="13"/>
        <v>2</v>
      </c>
      <c r="AN23" s="22"/>
      <c r="AO23" s="22"/>
      <c r="AP23" s="22"/>
      <c r="AY23" s="8"/>
      <c r="AZ23" s="8"/>
    </row>
    <row r="24" spans="4:52" ht="25.8">
      <c r="D24" s="20" t="s">
        <v>86</v>
      </c>
      <c r="E24" s="34"/>
      <c r="F24" s="34"/>
      <c r="G24" s="34"/>
      <c r="H24" s="34">
        <f>SUM(H10:H20)</f>
        <v>3</v>
      </c>
      <c r="I24" s="34">
        <f>SUM(I10:I20)</f>
        <v>4</v>
      </c>
      <c r="J24" s="159">
        <f>SUM(J10:J20)</f>
        <v>3</v>
      </c>
      <c r="K24" s="159">
        <f t="shared" ref="K24:AJ24" si="14">SUM(K10:K20)</f>
        <v>4</v>
      </c>
      <c r="L24" s="159">
        <f t="shared" si="14"/>
        <v>4</v>
      </c>
      <c r="M24" s="159">
        <f t="shared" si="14"/>
        <v>4</v>
      </c>
      <c r="N24" s="159">
        <f t="shared" si="14"/>
        <v>4</v>
      </c>
      <c r="O24" s="159">
        <f t="shared" si="14"/>
        <v>3</v>
      </c>
      <c r="P24" s="159">
        <f t="shared" si="14"/>
        <v>3</v>
      </c>
      <c r="Q24" s="159">
        <f t="shared" si="14"/>
        <v>3</v>
      </c>
      <c r="R24" s="159">
        <f t="shared" si="14"/>
        <v>4</v>
      </c>
      <c r="S24" s="159">
        <f t="shared" si="14"/>
        <v>4</v>
      </c>
      <c r="T24" s="159">
        <f t="shared" si="14"/>
        <v>4</v>
      </c>
      <c r="U24" s="159">
        <f t="shared" si="14"/>
        <v>4</v>
      </c>
      <c r="V24" s="159">
        <f t="shared" si="14"/>
        <v>4</v>
      </c>
      <c r="W24" s="159">
        <f t="shared" si="14"/>
        <v>3</v>
      </c>
      <c r="X24" s="159">
        <f t="shared" si="14"/>
        <v>3</v>
      </c>
      <c r="Y24" s="159">
        <f t="shared" si="14"/>
        <v>4</v>
      </c>
      <c r="Z24" s="159">
        <f t="shared" si="14"/>
        <v>4</v>
      </c>
      <c r="AA24" s="159">
        <f t="shared" si="14"/>
        <v>4</v>
      </c>
      <c r="AB24" s="159">
        <f t="shared" si="14"/>
        <v>4</v>
      </c>
      <c r="AC24" s="159">
        <f t="shared" si="14"/>
        <v>4</v>
      </c>
      <c r="AD24" s="159">
        <f t="shared" si="14"/>
        <v>3</v>
      </c>
      <c r="AE24" s="159">
        <f t="shared" si="14"/>
        <v>3</v>
      </c>
      <c r="AF24" s="159">
        <f t="shared" si="14"/>
        <v>4</v>
      </c>
      <c r="AG24" s="159">
        <f t="shared" si="14"/>
        <v>4</v>
      </c>
      <c r="AH24" s="159">
        <f t="shared" si="14"/>
        <v>4</v>
      </c>
      <c r="AI24" s="159">
        <f t="shared" si="14"/>
        <v>4</v>
      </c>
      <c r="AJ24" s="159">
        <f t="shared" si="14"/>
        <v>4</v>
      </c>
      <c r="AK24" s="159">
        <f t="shared" ref="AK24:AM24" si="15">SUM(AK10:AK20)</f>
        <v>3</v>
      </c>
      <c r="AL24" s="159">
        <f t="shared" si="15"/>
        <v>3</v>
      </c>
      <c r="AM24" s="159">
        <f t="shared" si="15"/>
        <v>4</v>
      </c>
      <c r="AN24" s="22"/>
      <c r="AO24" s="22"/>
      <c r="AP24" s="22"/>
    </row>
    <row r="25" spans="4:52">
      <c r="J25" s="8">
        <v>6</v>
      </c>
      <c r="K25" s="8">
        <v>6</v>
      </c>
      <c r="L25" s="8">
        <v>6</v>
      </c>
      <c r="M25" s="8">
        <v>6</v>
      </c>
      <c r="N25" s="8">
        <v>6</v>
      </c>
      <c r="O25" s="8">
        <v>6</v>
      </c>
      <c r="P25" s="8">
        <v>6</v>
      </c>
      <c r="Q25" s="8">
        <v>6</v>
      </c>
      <c r="R25" s="8">
        <v>6</v>
      </c>
      <c r="S25" s="8">
        <v>6</v>
      </c>
      <c r="T25" s="8">
        <v>5</v>
      </c>
      <c r="U25" s="8">
        <v>5</v>
      </c>
    </row>
    <row r="26" spans="4:52">
      <c r="J26" s="12" t="s">
        <v>218</v>
      </c>
      <c r="K26" s="12" t="s">
        <v>218</v>
      </c>
      <c r="L26" s="12" t="s">
        <v>218</v>
      </c>
      <c r="M26" s="12" t="s">
        <v>218</v>
      </c>
      <c r="N26" s="12" t="s">
        <v>218</v>
      </c>
      <c r="O26" s="12" t="s">
        <v>218</v>
      </c>
      <c r="P26" s="12" t="s">
        <v>218</v>
      </c>
      <c r="Q26" s="12" t="s">
        <v>218</v>
      </c>
      <c r="R26" s="12" t="s">
        <v>218</v>
      </c>
      <c r="S26" s="12" t="s">
        <v>218</v>
      </c>
      <c r="T26" s="12" t="s">
        <v>218</v>
      </c>
      <c r="U26" s="12" t="s">
        <v>218</v>
      </c>
    </row>
  </sheetData>
  <sortState xmlns:xlrd2="http://schemas.microsoft.com/office/spreadsheetml/2017/richdata2" ref="B7:AL10">
    <sortCondition ref="B7:B10" customList="A to Z"/>
  </sortState>
  <mergeCells count="7">
    <mergeCell ref="AQ2:AX2"/>
    <mergeCell ref="A2:A3"/>
    <mergeCell ref="B2:B3"/>
    <mergeCell ref="C2:C3"/>
    <mergeCell ref="D2:D3"/>
    <mergeCell ref="AP2:AP3"/>
    <mergeCell ref="AN2:AO2"/>
  </mergeCells>
  <conditionalFormatting sqref="J2:AM2">
    <cfRule type="containsText" dxfId="47" priority="1" operator="containsText" text="Mg">
      <formula>NOT(ISERROR(SEARCH("Mg",J2)))</formula>
    </cfRule>
    <cfRule type="containsText" dxfId="46" priority="2" operator="containsText" text="Sb">
      <formula>NOT(ISERROR(SEARCH("Sb",J2)))</formula>
    </cfRule>
    <cfRule type="expression" dxfId="45" priority="3">
      <formula>$E$4=Sb</formula>
    </cfRule>
    <cfRule type="expression" dxfId="44" priority="4">
      <formula>J$4=Sb</formula>
    </cfRule>
    <cfRule type="expression" dxfId="43" priority="5">
      <formula>J$4=Sb</formula>
    </cfRule>
  </conditionalFormatting>
  <conditionalFormatting sqref="AP4:AP9">
    <cfRule type="cellIs" dxfId="42" priority="23" operator="greaterThan">
      <formula>2</formula>
    </cfRule>
  </conditionalFormatting>
  <conditionalFormatting sqref="AP21:AP24">
    <cfRule type="cellIs" dxfId="41" priority="91" operator="greaterThan">
      <formula>2</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Z40"/>
  <sheetViews>
    <sheetView zoomScale="40" zoomScaleNormal="40" workbookViewId="0">
      <pane xSplit="4" topLeftCell="P1" activePane="topRight" state="frozen"/>
      <selection activeCell="AH15" sqref="AH15"/>
      <selection pane="topRight" activeCell="AL4" sqref="AL4:AM18"/>
    </sheetView>
  </sheetViews>
  <sheetFormatPr defaultColWidth="9" defaultRowHeight="14.4"/>
  <cols>
    <col min="2" max="2" width="54.5546875" customWidth="1"/>
    <col min="3" max="3" width="17.6640625" customWidth="1"/>
    <col min="4" max="4" width="16.33203125" customWidth="1"/>
    <col min="5" max="8" width="13.109375" customWidth="1"/>
    <col min="9" max="23" width="13.109375" style="8" customWidth="1"/>
    <col min="24" max="24" width="13.109375" style="12" customWidth="1"/>
    <col min="25" max="29" width="13.109375" style="8" customWidth="1"/>
    <col min="30" max="39" width="13.109375" style="12" customWidth="1"/>
    <col min="40" max="42" width="9.5546875" customWidth="1"/>
    <col min="43" max="48" width="5.44140625" style="8" hidden="1" customWidth="1"/>
    <col min="49" max="50" width="5.44140625" style="8" customWidth="1"/>
  </cols>
  <sheetData>
    <row r="1" spans="1:51" ht="15" thickBot="1"/>
    <row r="2" spans="1:51" ht="24.6">
      <c r="A2" s="515" t="s">
        <v>0</v>
      </c>
      <c r="B2" s="517" t="s">
        <v>87</v>
      </c>
      <c r="C2" s="517" t="s">
        <v>2</v>
      </c>
      <c r="D2" s="517" t="s">
        <v>88</v>
      </c>
      <c r="E2" s="72" t="s">
        <v>233</v>
      </c>
      <c r="F2" s="72" t="s">
        <v>248</v>
      </c>
      <c r="G2" s="72" t="s">
        <v>217</v>
      </c>
      <c r="H2" s="72"/>
      <c r="I2" s="72" t="s">
        <v>217</v>
      </c>
      <c r="J2" s="300" t="s">
        <v>453</v>
      </c>
      <c r="K2" s="300" t="str">
        <f>IF(J2="Sn","Sl",IF(J2="Sl","Rb",IF(J2="Rb","Km",IF(J2="Km","Jm",IF(J2="Jm","Sb",IF(J2="Sb","Mg",IF(J2="Mg","Sn")))))))</f>
        <v>Sn</v>
      </c>
      <c r="L2" s="300" t="str">
        <f t="shared" ref="L2:AJ2" si="0">IF(K2="Sn","Sl",IF(K2="Sl","Rb",IF(K2="Rb","Km",IF(K2="Km","Jm",IF(K2="Jm","Sb",IF(K2="Sb","Mg",IF(K2="Mg","Sn")))))))</f>
        <v>Sl</v>
      </c>
      <c r="M2" s="300" t="str">
        <f t="shared" si="0"/>
        <v>Rb</v>
      </c>
      <c r="N2" s="300" t="str">
        <f t="shared" si="0"/>
        <v>Km</v>
      </c>
      <c r="O2" s="300" t="str">
        <f t="shared" si="0"/>
        <v>Jm</v>
      </c>
      <c r="P2" s="300" t="str">
        <f t="shared" si="0"/>
        <v>Sb</v>
      </c>
      <c r="Q2" s="300" t="str">
        <f t="shared" si="0"/>
        <v>Mg</v>
      </c>
      <c r="R2" s="300" t="str">
        <f t="shared" si="0"/>
        <v>Sn</v>
      </c>
      <c r="S2" s="300" t="str">
        <f t="shared" si="0"/>
        <v>Sl</v>
      </c>
      <c r="T2" s="300" t="str">
        <f t="shared" si="0"/>
        <v>Rb</v>
      </c>
      <c r="U2" s="300" t="str">
        <f t="shared" si="0"/>
        <v>Km</v>
      </c>
      <c r="V2" s="300" t="str">
        <f t="shared" si="0"/>
        <v>Jm</v>
      </c>
      <c r="W2" s="300" t="str">
        <f t="shared" si="0"/>
        <v>Sb</v>
      </c>
      <c r="X2" s="300" t="str">
        <f t="shared" si="0"/>
        <v>Mg</v>
      </c>
      <c r="Y2" s="300" t="str">
        <f t="shared" si="0"/>
        <v>Sn</v>
      </c>
      <c r="Z2" s="300" t="str">
        <f t="shared" si="0"/>
        <v>Sl</v>
      </c>
      <c r="AA2" s="300" t="str">
        <f t="shared" si="0"/>
        <v>Rb</v>
      </c>
      <c r="AB2" s="300" t="str">
        <f t="shared" si="0"/>
        <v>Km</v>
      </c>
      <c r="AC2" s="300" t="str">
        <f t="shared" si="0"/>
        <v>Jm</v>
      </c>
      <c r="AD2" s="300" t="str">
        <f t="shared" si="0"/>
        <v>Sb</v>
      </c>
      <c r="AE2" s="300" t="str">
        <f t="shared" si="0"/>
        <v>Mg</v>
      </c>
      <c r="AF2" s="300" t="str">
        <f t="shared" si="0"/>
        <v>Sn</v>
      </c>
      <c r="AG2" s="300" t="str">
        <f t="shared" si="0"/>
        <v>Sl</v>
      </c>
      <c r="AH2" s="300" t="str">
        <f t="shared" si="0"/>
        <v>Rb</v>
      </c>
      <c r="AI2" s="300" t="str">
        <f t="shared" si="0"/>
        <v>Km</v>
      </c>
      <c r="AJ2" s="300" t="str">
        <f t="shared" si="0"/>
        <v>Jm</v>
      </c>
      <c r="AK2" s="300" t="str">
        <f t="shared" ref="AK2" si="1">IF(AJ2="Sn","Sl",IF(AJ2="Sl","Rb",IF(AJ2="Rb","Km",IF(AJ2="Km","Jm",IF(AJ2="Jm","Sb",IF(AJ2="Sb","Mg",IF(AJ2="Mg","Sn")))))))</f>
        <v>Sb</v>
      </c>
      <c r="AL2" s="300" t="str">
        <f t="shared" ref="AL2" si="2">IF(AK2="Sn","Sl",IF(AK2="Sl","Rb",IF(AK2="Rb","Km",IF(AK2="Km","Jm",IF(AK2="Jm","Sb",IF(AK2="Sb","Mg",IF(AK2="Mg","Sn")))))))</f>
        <v>Mg</v>
      </c>
      <c r="AM2" s="300" t="str">
        <f t="shared" ref="AM2" si="3">IF(AL2="Sn","Sl",IF(AL2="Sl","Rb",IF(AL2="Rb","Km",IF(AL2="Km","Jm",IF(AL2="Jm","Sb",IF(AL2="Sb","Mg",IF(AL2="Mg","Sn")))))))</f>
        <v>Sn</v>
      </c>
      <c r="AN2" s="523">
        <v>9</v>
      </c>
      <c r="AO2" s="523"/>
      <c r="AP2" s="523" t="s">
        <v>84</v>
      </c>
      <c r="AQ2" s="524" t="s">
        <v>89</v>
      </c>
      <c r="AR2" s="524"/>
      <c r="AS2" s="524"/>
      <c r="AT2" s="524"/>
      <c r="AU2" s="524"/>
      <c r="AV2" s="524"/>
      <c r="AW2" s="524"/>
      <c r="AX2" s="524"/>
    </row>
    <row r="3" spans="1:51" ht="24" customHeight="1" thickBot="1">
      <c r="A3" s="516"/>
      <c r="B3" s="518"/>
      <c r="C3" s="518"/>
      <c r="D3" s="518"/>
      <c r="E3" s="73">
        <v>27</v>
      </c>
      <c r="F3" s="73">
        <v>28</v>
      </c>
      <c r="G3" s="73">
        <v>29</v>
      </c>
      <c r="H3" s="73">
        <v>30</v>
      </c>
      <c r="I3" s="73">
        <v>31</v>
      </c>
      <c r="J3" s="301">
        <v>1</v>
      </c>
      <c r="K3" s="301">
        <v>2</v>
      </c>
      <c r="L3" s="301">
        <v>3</v>
      </c>
      <c r="M3" s="301">
        <v>4</v>
      </c>
      <c r="N3" s="301">
        <v>5</v>
      </c>
      <c r="O3" s="301">
        <v>6</v>
      </c>
      <c r="P3" s="301">
        <v>7</v>
      </c>
      <c r="Q3" s="301">
        <v>8</v>
      </c>
      <c r="R3" s="301">
        <v>9</v>
      </c>
      <c r="S3" s="301">
        <v>10</v>
      </c>
      <c r="T3" s="301">
        <v>11</v>
      </c>
      <c r="U3" s="301">
        <v>12</v>
      </c>
      <c r="V3" s="301">
        <v>13</v>
      </c>
      <c r="W3" s="301">
        <v>14</v>
      </c>
      <c r="X3" s="301">
        <v>15</v>
      </c>
      <c r="Y3" s="301">
        <v>16</v>
      </c>
      <c r="Z3" s="301">
        <v>17</v>
      </c>
      <c r="AA3" s="301">
        <v>18</v>
      </c>
      <c r="AB3" s="301">
        <v>19</v>
      </c>
      <c r="AC3" s="301">
        <v>20</v>
      </c>
      <c r="AD3" s="301">
        <v>21</v>
      </c>
      <c r="AE3" s="301">
        <v>22</v>
      </c>
      <c r="AF3" s="301">
        <v>23</v>
      </c>
      <c r="AG3" s="301">
        <v>24</v>
      </c>
      <c r="AH3" s="301">
        <v>25</v>
      </c>
      <c r="AI3" s="301">
        <v>26</v>
      </c>
      <c r="AJ3" s="301">
        <v>27</v>
      </c>
      <c r="AK3" s="301">
        <v>28</v>
      </c>
      <c r="AL3" s="301">
        <v>29</v>
      </c>
      <c r="AM3" s="301">
        <v>30</v>
      </c>
      <c r="AN3" s="13" t="s">
        <v>56</v>
      </c>
      <c r="AO3" s="13" t="s">
        <v>90</v>
      </c>
      <c r="AP3" s="523"/>
      <c r="AQ3" s="23">
        <v>1</v>
      </c>
      <c r="AR3" s="23" t="s">
        <v>17</v>
      </c>
      <c r="AS3" s="23" t="s">
        <v>21</v>
      </c>
      <c r="AT3" s="23" t="s">
        <v>24</v>
      </c>
      <c r="AU3" s="23" t="s">
        <v>27</v>
      </c>
      <c r="AV3" s="23" t="s">
        <v>30</v>
      </c>
      <c r="AW3" s="23" t="s">
        <v>32</v>
      </c>
      <c r="AX3" s="23">
        <v>2</v>
      </c>
      <c r="AY3" s="157" t="s">
        <v>241</v>
      </c>
    </row>
    <row r="4" spans="1:51" ht="34.799999999999997" thickTop="1" thickBot="1">
      <c r="A4" s="16">
        <v>1</v>
      </c>
      <c r="B4" s="225" t="s">
        <v>431</v>
      </c>
      <c r="C4" s="360" t="s">
        <v>259</v>
      </c>
      <c r="D4" s="360"/>
      <c r="E4" s="310" t="s">
        <v>56</v>
      </c>
      <c r="F4" s="407" t="s">
        <v>32</v>
      </c>
      <c r="G4" s="310" t="s">
        <v>56</v>
      </c>
      <c r="H4" s="310" t="s">
        <v>56</v>
      </c>
      <c r="I4" s="407" t="s">
        <v>27</v>
      </c>
      <c r="J4" s="407">
        <v>2</v>
      </c>
      <c r="K4" s="310" t="s">
        <v>56</v>
      </c>
      <c r="L4" s="310" t="s">
        <v>56</v>
      </c>
      <c r="M4" s="407">
        <v>1</v>
      </c>
      <c r="N4" s="407" t="s">
        <v>17</v>
      </c>
      <c r="O4" s="407">
        <v>2</v>
      </c>
      <c r="P4" s="310" t="s">
        <v>56</v>
      </c>
      <c r="Q4" s="310" t="s">
        <v>56</v>
      </c>
      <c r="R4" s="452">
        <v>1</v>
      </c>
      <c r="S4" s="407" t="s">
        <v>17</v>
      </c>
      <c r="T4" s="407" t="s">
        <v>30</v>
      </c>
      <c r="U4" s="310" t="s">
        <v>56</v>
      </c>
      <c r="V4" s="310" t="s">
        <v>56</v>
      </c>
      <c r="W4" s="452">
        <v>1</v>
      </c>
      <c r="X4" s="407" t="s">
        <v>27</v>
      </c>
      <c r="Y4" s="407">
        <v>2</v>
      </c>
      <c r="Z4" s="310" t="s">
        <v>56</v>
      </c>
      <c r="AA4" s="310" t="s">
        <v>56</v>
      </c>
      <c r="AB4" s="407" t="s">
        <v>17</v>
      </c>
      <c r="AC4" s="432" t="s">
        <v>27</v>
      </c>
      <c r="AD4" s="310" t="s">
        <v>56</v>
      </c>
      <c r="AE4" s="407" t="s">
        <v>17</v>
      </c>
      <c r="AF4" s="407" t="s">
        <v>17</v>
      </c>
      <c r="AG4" s="407" t="s">
        <v>27</v>
      </c>
      <c r="AH4" s="310" t="s">
        <v>56</v>
      </c>
      <c r="AI4" s="432" t="s">
        <v>17</v>
      </c>
      <c r="AJ4" s="407" t="s">
        <v>27</v>
      </c>
      <c r="AK4" s="310" t="s">
        <v>56</v>
      </c>
      <c r="AL4" s="407" t="s">
        <v>24</v>
      </c>
      <c r="AM4" s="452">
        <v>2</v>
      </c>
      <c r="AN4" s="158">
        <f t="shared" ref="AN4:AN18" si="4">COUNTIF(J4:AM4,"L")</f>
        <v>11</v>
      </c>
      <c r="AO4" s="190">
        <v>11</v>
      </c>
      <c r="AP4" s="5"/>
      <c r="AQ4" s="128"/>
      <c r="AR4" s="128"/>
      <c r="AS4" s="128"/>
      <c r="AT4" s="128"/>
      <c r="AU4" s="128"/>
      <c r="AV4" s="128"/>
      <c r="AW4" s="128">
        <f t="shared" ref="AW4:AW18" si="5">COUNTIF(J4:AM4,"1F")</f>
        <v>0</v>
      </c>
      <c r="AX4" s="128">
        <f t="shared" ref="AX4:AX18" si="6">COUNTIF(J4:AM4,"2")</f>
        <v>4</v>
      </c>
      <c r="AY4" s="161">
        <f t="shared" ref="AY4:AY18" si="7">SUM(AW4:AX4)</f>
        <v>4</v>
      </c>
    </row>
    <row r="5" spans="1:51" ht="34.799999999999997" thickTop="1" thickBot="1">
      <c r="A5" s="16">
        <v>2</v>
      </c>
      <c r="B5" s="319" t="s">
        <v>151</v>
      </c>
      <c r="C5" s="360" t="s">
        <v>259</v>
      </c>
      <c r="D5" s="360"/>
      <c r="E5" s="407">
        <v>2</v>
      </c>
      <c r="F5" s="310" t="s">
        <v>56</v>
      </c>
      <c r="G5" s="310" t="s">
        <v>56</v>
      </c>
      <c r="H5" s="407">
        <v>1</v>
      </c>
      <c r="I5" s="310" t="s">
        <v>56</v>
      </c>
      <c r="J5" s="407" t="s">
        <v>30</v>
      </c>
      <c r="K5" s="452">
        <v>2</v>
      </c>
      <c r="L5" s="310" t="s">
        <v>56</v>
      </c>
      <c r="M5" s="407" t="s">
        <v>17</v>
      </c>
      <c r="N5" s="432" t="s">
        <v>24</v>
      </c>
      <c r="O5" s="452">
        <v>2</v>
      </c>
      <c r="P5" s="310" t="s">
        <v>56</v>
      </c>
      <c r="Q5" s="310" t="s">
        <v>56</v>
      </c>
      <c r="R5" s="407" t="s">
        <v>27</v>
      </c>
      <c r="S5" s="407" t="s">
        <v>30</v>
      </c>
      <c r="T5" s="310" t="s">
        <v>56</v>
      </c>
      <c r="U5" s="452">
        <v>1</v>
      </c>
      <c r="V5" s="407" t="s">
        <v>30</v>
      </c>
      <c r="W5" s="310" t="s">
        <v>56</v>
      </c>
      <c r="X5" s="310" t="s">
        <v>56</v>
      </c>
      <c r="Y5" s="407">
        <v>1</v>
      </c>
      <c r="Z5" s="407" t="s">
        <v>17</v>
      </c>
      <c r="AA5" s="407">
        <v>2</v>
      </c>
      <c r="AB5" s="310" t="s">
        <v>56</v>
      </c>
      <c r="AC5" s="432" t="s">
        <v>17</v>
      </c>
      <c r="AD5" s="407" t="s">
        <v>17</v>
      </c>
      <c r="AE5" s="310" t="s">
        <v>56</v>
      </c>
      <c r="AF5" s="310" t="s">
        <v>56</v>
      </c>
      <c r="AG5" s="407" t="s">
        <v>17</v>
      </c>
      <c r="AH5" s="452">
        <v>2</v>
      </c>
      <c r="AI5" s="310" t="s">
        <v>56</v>
      </c>
      <c r="AJ5" s="312" t="s">
        <v>84</v>
      </c>
      <c r="AK5" s="310" t="s">
        <v>56</v>
      </c>
      <c r="AL5" s="407" t="s">
        <v>17</v>
      </c>
      <c r="AM5" s="407" t="s">
        <v>27</v>
      </c>
      <c r="AN5" s="158">
        <f t="shared" si="4"/>
        <v>11</v>
      </c>
      <c r="AO5" s="190">
        <v>11</v>
      </c>
      <c r="AP5" s="5"/>
      <c r="AQ5" s="128"/>
      <c r="AR5" s="128"/>
      <c r="AS5" s="128"/>
      <c r="AT5" s="128"/>
      <c r="AU5" s="128"/>
      <c r="AV5" s="128"/>
      <c r="AW5" s="128">
        <f t="shared" si="5"/>
        <v>0</v>
      </c>
      <c r="AX5" s="128">
        <f t="shared" si="6"/>
        <v>4</v>
      </c>
      <c r="AY5" s="161">
        <f t="shared" si="7"/>
        <v>4</v>
      </c>
    </row>
    <row r="6" spans="1:51" ht="37.799999999999997" thickTop="1" thickBot="1">
      <c r="A6" s="16">
        <v>3</v>
      </c>
      <c r="B6" s="319" t="s">
        <v>134</v>
      </c>
      <c r="C6" s="360" t="s">
        <v>259</v>
      </c>
      <c r="D6" s="360">
        <v>172044</v>
      </c>
      <c r="E6" s="407" t="s">
        <v>17</v>
      </c>
      <c r="F6" s="310" t="s">
        <v>56</v>
      </c>
      <c r="G6" s="407">
        <v>1</v>
      </c>
      <c r="H6" s="310" t="s">
        <v>56</v>
      </c>
      <c r="I6" s="404">
        <v>2</v>
      </c>
      <c r="J6" s="310" t="s">
        <v>56</v>
      </c>
      <c r="K6" s="310" t="s">
        <v>56</v>
      </c>
      <c r="L6" s="452">
        <v>1</v>
      </c>
      <c r="M6" s="407" t="s">
        <v>24</v>
      </c>
      <c r="N6" s="407" t="s">
        <v>30</v>
      </c>
      <c r="O6" s="342" t="s">
        <v>56</v>
      </c>
      <c r="P6" s="407">
        <v>2</v>
      </c>
      <c r="Q6" s="452">
        <v>2</v>
      </c>
      <c r="R6" s="310" t="s">
        <v>56</v>
      </c>
      <c r="S6" s="310" t="s">
        <v>56</v>
      </c>
      <c r="T6" s="432">
        <v>1</v>
      </c>
      <c r="U6" s="407" t="s">
        <v>30</v>
      </c>
      <c r="V6" s="407">
        <v>2</v>
      </c>
      <c r="W6" s="312" t="s">
        <v>84</v>
      </c>
      <c r="X6" s="310" t="s">
        <v>56</v>
      </c>
      <c r="Y6" s="310" t="s">
        <v>56</v>
      </c>
      <c r="Z6" s="452">
        <v>1</v>
      </c>
      <c r="AA6" s="407" t="s">
        <v>17</v>
      </c>
      <c r="AB6" s="432" t="s">
        <v>27</v>
      </c>
      <c r="AC6" s="310" t="s">
        <v>56</v>
      </c>
      <c r="AD6" s="342" t="s">
        <v>56</v>
      </c>
      <c r="AE6" s="407">
        <v>1</v>
      </c>
      <c r="AF6" s="407" t="s">
        <v>17</v>
      </c>
      <c r="AG6" s="452">
        <v>2</v>
      </c>
      <c r="AH6" s="310" t="s">
        <v>56</v>
      </c>
      <c r="AI6" s="407">
        <v>1</v>
      </c>
      <c r="AJ6" s="432" t="s">
        <v>17</v>
      </c>
      <c r="AK6" s="407" t="s">
        <v>27</v>
      </c>
      <c r="AL6" s="310" t="s">
        <v>56</v>
      </c>
      <c r="AM6" s="407" t="s">
        <v>17</v>
      </c>
      <c r="AN6" s="158">
        <f t="shared" si="4"/>
        <v>11</v>
      </c>
      <c r="AO6" s="190">
        <v>11</v>
      </c>
      <c r="AP6" s="5"/>
      <c r="AQ6" s="128"/>
      <c r="AR6" s="128"/>
      <c r="AS6" s="128"/>
      <c r="AT6" s="128"/>
      <c r="AU6" s="128"/>
      <c r="AV6" s="128"/>
      <c r="AW6" s="128">
        <f t="shared" si="5"/>
        <v>0</v>
      </c>
      <c r="AX6" s="128">
        <f t="shared" si="6"/>
        <v>4</v>
      </c>
      <c r="AY6" s="161">
        <f t="shared" si="7"/>
        <v>4</v>
      </c>
    </row>
    <row r="7" spans="1:51" ht="34.799999999999997" thickTop="1" thickBot="1">
      <c r="A7" s="16">
        <v>4</v>
      </c>
      <c r="B7" s="225" t="s">
        <v>244</v>
      </c>
      <c r="C7" s="360" t="s">
        <v>259</v>
      </c>
      <c r="D7" s="360">
        <v>204844</v>
      </c>
      <c r="E7" s="310" t="s">
        <v>56</v>
      </c>
      <c r="F7" s="407" t="s">
        <v>32</v>
      </c>
      <c r="G7" s="407">
        <v>2</v>
      </c>
      <c r="H7" s="342" t="s">
        <v>56</v>
      </c>
      <c r="I7" s="342" t="s">
        <v>56</v>
      </c>
      <c r="J7" s="312" t="s">
        <v>84</v>
      </c>
      <c r="K7" s="407" t="s">
        <v>17</v>
      </c>
      <c r="L7" s="407" t="s">
        <v>17</v>
      </c>
      <c r="M7" s="310" t="s">
        <v>56</v>
      </c>
      <c r="N7" s="407" t="s">
        <v>17</v>
      </c>
      <c r="O7" s="407" t="s">
        <v>24</v>
      </c>
      <c r="P7" s="310" t="s">
        <v>56</v>
      </c>
      <c r="Q7" s="310" t="s">
        <v>56</v>
      </c>
      <c r="R7" s="407" t="s">
        <v>17</v>
      </c>
      <c r="S7" s="407" t="s">
        <v>24</v>
      </c>
      <c r="T7" s="452">
        <v>2</v>
      </c>
      <c r="U7" s="310" t="s">
        <v>56</v>
      </c>
      <c r="V7" s="310" t="s">
        <v>56</v>
      </c>
      <c r="W7" s="407">
        <v>1</v>
      </c>
      <c r="X7" s="407" t="s">
        <v>27</v>
      </c>
      <c r="Y7" s="452">
        <v>2</v>
      </c>
      <c r="Z7" s="310" t="s">
        <v>56</v>
      </c>
      <c r="AA7" s="407" t="s">
        <v>17</v>
      </c>
      <c r="AB7" s="407">
        <v>2</v>
      </c>
      <c r="AC7" s="310" t="s">
        <v>56</v>
      </c>
      <c r="AD7" s="310" t="s">
        <v>56</v>
      </c>
      <c r="AE7" s="407">
        <v>1</v>
      </c>
      <c r="AF7" s="432" t="s">
        <v>17</v>
      </c>
      <c r="AG7" s="407" t="s">
        <v>27</v>
      </c>
      <c r="AH7" s="310" t="s">
        <v>56</v>
      </c>
      <c r="AI7" s="310" t="s">
        <v>56</v>
      </c>
      <c r="AJ7" s="407" t="s">
        <v>17</v>
      </c>
      <c r="AK7" s="452">
        <v>2</v>
      </c>
      <c r="AL7" s="310" t="s">
        <v>56</v>
      </c>
      <c r="AM7" s="432" t="s">
        <v>17</v>
      </c>
      <c r="AN7" s="158">
        <f t="shared" si="4"/>
        <v>11</v>
      </c>
      <c r="AO7" s="190">
        <v>11</v>
      </c>
      <c r="AP7" s="5"/>
      <c r="AQ7" s="128"/>
      <c r="AR7" s="128"/>
      <c r="AS7" s="128"/>
      <c r="AT7" s="128"/>
      <c r="AU7" s="128"/>
      <c r="AV7" s="128"/>
      <c r="AW7" s="128">
        <f t="shared" si="5"/>
        <v>0</v>
      </c>
      <c r="AX7" s="128">
        <f t="shared" si="6"/>
        <v>4</v>
      </c>
      <c r="AY7" s="161">
        <f t="shared" si="7"/>
        <v>4</v>
      </c>
    </row>
    <row r="8" spans="1:51" ht="34.799999999999997" thickTop="1" thickBot="1">
      <c r="A8" s="16">
        <v>5</v>
      </c>
      <c r="B8" s="226" t="s">
        <v>214</v>
      </c>
      <c r="C8" s="361" t="s">
        <v>259</v>
      </c>
      <c r="D8" s="360">
        <v>172003</v>
      </c>
      <c r="E8" s="407">
        <v>1</v>
      </c>
      <c r="F8" s="407" t="s">
        <v>17</v>
      </c>
      <c r="G8" s="310" t="s">
        <v>56</v>
      </c>
      <c r="H8" s="310" t="s">
        <v>56</v>
      </c>
      <c r="I8" s="407">
        <v>1</v>
      </c>
      <c r="J8" s="407" t="s">
        <v>27</v>
      </c>
      <c r="K8" s="310" t="s">
        <v>56</v>
      </c>
      <c r="L8" s="310" t="s">
        <v>56</v>
      </c>
      <c r="M8" s="452">
        <v>1</v>
      </c>
      <c r="N8" s="310" t="s">
        <v>56</v>
      </c>
      <c r="O8" s="312" t="s">
        <v>84</v>
      </c>
      <c r="P8" s="407">
        <v>1</v>
      </c>
      <c r="Q8" s="310" t="s">
        <v>56</v>
      </c>
      <c r="R8" s="310" t="s">
        <v>56</v>
      </c>
      <c r="S8" s="452">
        <v>1</v>
      </c>
      <c r="T8" s="407" t="s">
        <v>17</v>
      </c>
      <c r="U8" s="407" t="s">
        <v>27</v>
      </c>
      <c r="V8" s="310" t="s">
        <v>56</v>
      </c>
      <c r="W8" s="310" t="s">
        <v>56</v>
      </c>
      <c r="X8" s="407">
        <v>1</v>
      </c>
      <c r="Y8" s="407" t="s">
        <v>17</v>
      </c>
      <c r="Z8" s="432" t="s">
        <v>27</v>
      </c>
      <c r="AA8" s="310" t="s">
        <v>56</v>
      </c>
      <c r="AB8" s="407">
        <v>1</v>
      </c>
      <c r="AC8" s="407" t="s">
        <v>17</v>
      </c>
      <c r="AD8" s="407" t="s">
        <v>27</v>
      </c>
      <c r="AE8" s="310" t="s">
        <v>56</v>
      </c>
      <c r="AF8" s="452">
        <v>1</v>
      </c>
      <c r="AG8" s="432" t="s">
        <v>17</v>
      </c>
      <c r="AH8" s="407" t="s">
        <v>17</v>
      </c>
      <c r="AI8" s="407" t="s">
        <v>27</v>
      </c>
      <c r="AJ8" s="310" t="s">
        <v>56</v>
      </c>
      <c r="AK8" s="310" t="s">
        <v>56</v>
      </c>
      <c r="AL8" s="407">
        <v>1</v>
      </c>
      <c r="AM8" s="407" t="s">
        <v>27</v>
      </c>
      <c r="AN8" s="158">
        <f t="shared" si="4"/>
        <v>11</v>
      </c>
      <c r="AO8" s="190">
        <v>11</v>
      </c>
      <c r="AP8" s="5"/>
      <c r="AQ8" s="128"/>
      <c r="AR8" s="128"/>
      <c r="AS8" s="128"/>
      <c r="AT8" s="128"/>
      <c r="AU8" s="128"/>
      <c r="AV8" s="128"/>
      <c r="AW8" s="128">
        <f t="shared" si="5"/>
        <v>0</v>
      </c>
      <c r="AX8" s="128">
        <f t="shared" si="6"/>
        <v>0</v>
      </c>
      <c r="AY8" s="161">
        <f t="shared" si="7"/>
        <v>0</v>
      </c>
    </row>
    <row r="9" spans="1:51" ht="34.799999999999997" thickTop="1" thickBot="1">
      <c r="A9" s="16">
        <v>6</v>
      </c>
      <c r="B9" s="226" t="s">
        <v>212</v>
      </c>
      <c r="C9" s="361" t="s">
        <v>259</v>
      </c>
      <c r="D9" s="360">
        <v>186530</v>
      </c>
      <c r="E9" s="310" t="s">
        <v>56</v>
      </c>
      <c r="F9" s="310" t="s">
        <v>56</v>
      </c>
      <c r="G9" s="407">
        <v>2</v>
      </c>
      <c r="H9" s="342" t="s">
        <v>56</v>
      </c>
      <c r="I9" s="342" t="s">
        <v>56</v>
      </c>
      <c r="J9" s="342" t="s">
        <v>56</v>
      </c>
      <c r="K9" s="407">
        <v>1</v>
      </c>
      <c r="L9" s="407" t="s">
        <v>17</v>
      </c>
      <c r="M9" s="407" t="s">
        <v>30</v>
      </c>
      <c r="N9" s="452">
        <v>2</v>
      </c>
      <c r="O9" s="342" t="s">
        <v>56</v>
      </c>
      <c r="P9" s="407" t="s">
        <v>24</v>
      </c>
      <c r="Q9" s="407">
        <v>2</v>
      </c>
      <c r="R9" s="310" t="s">
        <v>56</v>
      </c>
      <c r="S9" s="310" t="s">
        <v>56</v>
      </c>
      <c r="T9" s="407" t="s">
        <v>17</v>
      </c>
      <c r="U9" s="432" t="s">
        <v>27</v>
      </c>
      <c r="V9" s="452">
        <v>2</v>
      </c>
      <c r="W9" s="310" t="s">
        <v>56</v>
      </c>
      <c r="X9" s="407" t="s">
        <v>17</v>
      </c>
      <c r="Y9" s="407" t="s">
        <v>27</v>
      </c>
      <c r="Z9" s="310" t="s">
        <v>56</v>
      </c>
      <c r="AA9" s="310" t="s">
        <v>56</v>
      </c>
      <c r="AB9" s="407" t="s">
        <v>17</v>
      </c>
      <c r="AC9" s="407" t="s">
        <v>27</v>
      </c>
      <c r="AD9" s="310" t="s">
        <v>56</v>
      </c>
      <c r="AE9" s="432" t="s">
        <v>17</v>
      </c>
      <c r="AF9" s="407" t="s">
        <v>27</v>
      </c>
      <c r="AG9" s="407">
        <v>2</v>
      </c>
      <c r="AH9" s="310" t="s">
        <v>56</v>
      </c>
      <c r="AI9" s="310" t="s">
        <v>56</v>
      </c>
      <c r="AJ9" s="407">
        <v>1</v>
      </c>
      <c r="AK9" s="407">
        <v>1</v>
      </c>
      <c r="AL9" s="452">
        <v>2</v>
      </c>
      <c r="AM9" s="310" t="s">
        <v>56</v>
      </c>
      <c r="AN9" s="158">
        <f t="shared" si="4"/>
        <v>11</v>
      </c>
      <c r="AO9" s="190">
        <v>11</v>
      </c>
      <c r="AP9" s="5"/>
      <c r="AQ9" s="128"/>
      <c r="AR9" s="128"/>
      <c r="AS9" s="128"/>
      <c r="AT9" s="128"/>
      <c r="AU9" s="128"/>
      <c r="AV9" s="128"/>
      <c r="AW9" s="128">
        <f t="shared" si="5"/>
        <v>0</v>
      </c>
      <c r="AX9" s="128">
        <f t="shared" si="6"/>
        <v>5</v>
      </c>
      <c r="AY9" s="161">
        <f t="shared" si="7"/>
        <v>5</v>
      </c>
    </row>
    <row r="10" spans="1:51" ht="34.799999999999997" thickTop="1" thickBot="1">
      <c r="A10" s="16">
        <v>8</v>
      </c>
      <c r="B10" s="226" t="s">
        <v>272</v>
      </c>
      <c r="C10" s="361" t="s">
        <v>259</v>
      </c>
      <c r="D10" s="360">
        <v>204501</v>
      </c>
      <c r="E10" s="407">
        <v>1</v>
      </c>
      <c r="F10" s="407" t="s">
        <v>27</v>
      </c>
      <c r="G10" s="407" t="s">
        <v>30</v>
      </c>
      <c r="H10" s="312" t="s">
        <v>84</v>
      </c>
      <c r="I10" s="310" t="s">
        <v>56</v>
      </c>
      <c r="J10" s="452">
        <v>1</v>
      </c>
      <c r="K10" s="407">
        <v>2</v>
      </c>
      <c r="L10" s="310" t="s">
        <v>56</v>
      </c>
      <c r="M10" s="310" t="s">
        <v>56</v>
      </c>
      <c r="N10" s="407" t="s">
        <v>24</v>
      </c>
      <c r="O10" s="407" t="s">
        <v>30</v>
      </c>
      <c r="P10" s="310" t="s">
        <v>56</v>
      </c>
      <c r="Q10" s="310" t="s">
        <v>56</v>
      </c>
      <c r="R10" s="407" t="s">
        <v>17</v>
      </c>
      <c r="S10" s="407" t="s">
        <v>24</v>
      </c>
      <c r="T10" s="407">
        <v>2</v>
      </c>
      <c r="U10" s="310" t="s">
        <v>56</v>
      </c>
      <c r="V10" s="432" t="s">
        <v>17</v>
      </c>
      <c r="W10" s="407" t="s">
        <v>24</v>
      </c>
      <c r="X10" s="310" t="s">
        <v>56</v>
      </c>
      <c r="Y10" s="407" t="s">
        <v>27</v>
      </c>
      <c r="Z10" s="310" t="s">
        <v>56</v>
      </c>
      <c r="AA10" s="407">
        <v>1</v>
      </c>
      <c r="AB10" s="407" t="s">
        <v>27</v>
      </c>
      <c r="AC10" s="452">
        <v>2</v>
      </c>
      <c r="AD10" s="310" t="s">
        <v>56</v>
      </c>
      <c r="AE10" s="407" t="s">
        <v>27</v>
      </c>
      <c r="AF10" s="432" t="s">
        <v>27</v>
      </c>
      <c r="AG10" s="310" t="s">
        <v>56</v>
      </c>
      <c r="AH10" s="452">
        <v>1</v>
      </c>
      <c r="AI10" s="407" t="s">
        <v>17</v>
      </c>
      <c r="AJ10" s="407">
        <v>2</v>
      </c>
      <c r="AK10" s="310" t="s">
        <v>56</v>
      </c>
      <c r="AL10" s="312" t="s">
        <v>84</v>
      </c>
      <c r="AM10" s="310" t="s">
        <v>56</v>
      </c>
      <c r="AN10" s="158">
        <f t="shared" si="4"/>
        <v>11</v>
      </c>
      <c r="AO10" s="190">
        <v>11</v>
      </c>
      <c r="AP10" s="5"/>
      <c r="AQ10" s="128"/>
      <c r="AR10" s="128"/>
      <c r="AS10" s="128"/>
      <c r="AT10" s="128"/>
      <c r="AU10" s="128"/>
      <c r="AV10" s="128"/>
      <c r="AW10" s="128">
        <f t="shared" si="5"/>
        <v>0</v>
      </c>
      <c r="AX10" s="128">
        <f t="shared" si="6"/>
        <v>4</v>
      </c>
      <c r="AY10" s="161">
        <f t="shared" si="7"/>
        <v>4</v>
      </c>
    </row>
    <row r="11" spans="1:51" ht="34.799999999999997" thickTop="1" thickBot="1">
      <c r="A11" s="16">
        <v>9</v>
      </c>
      <c r="B11" s="322" t="s">
        <v>177</v>
      </c>
      <c r="C11" s="362" t="s">
        <v>259</v>
      </c>
      <c r="D11" s="362">
        <v>204502</v>
      </c>
      <c r="E11" s="407" t="s">
        <v>30</v>
      </c>
      <c r="F11" s="407">
        <v>2</v>
      </c>
      <c r="G11" s="310" t="s">
        <v>56</v>
      </c>
      <c r="H11" s="310" t="s">
        <v>56</v>
      </c>
      <c r="I11" s="407">
        <v>1</v>
      </c>
      <c r="J11" s="407" t="s">
        <v>17</v>
      </c>
      <c r="K11" s="407" t="s">
        <v>30</v>
      </c>
      <c r="L11" s="407">
        <v>2</v>
      </c>
      <c r="M11" s="310" t="s">
        <v>56</v>
      </c>
      <c r="N11" s="310" t="s">
        <v>56</v>
      </c>
      <c r="O11" s="312" t="s">
        <v>84</v>
      </c>
      <c r="P11" s="452">
        <v>1</v>
      </c>
      <c r="Q11" s="407" t="s">
        <v>24</v>
      </c>
      <c r="R11" s="310" t="s">
        <v>56</v>
      </c>
      <c r="S11" s="310" t="s">
        <v>56</v>
      </c>
      <c r="T11" s="407">
        <v>1</v>
      </c>
      <c r="U11" s="407" t="s">
        <v>21</v>
      </c>
      <c r="V11" s="407" t="s">
        <v>30</v>
      </c>
      <c r="W11" s="310" t="s">
        <v>56</v>
      </c>
      <c r="X11" s="310" t="s">
        <v>56</v>
      </c>
      <c r="Y11" s="407" t="s">
        <v>17</v>
      </c>
      <c r="Z11" s="432" t="s">
        <v>17</v>
      </c>
      <c r="AA11" s="452">
        <v>2</v>
      </c>
      <c r="AB11" s="310" t="s">
        <v>56</v>
      </c>
      <c r="AC11" s="310" t="s">
        <v>56</v>
      </c>
      <c r="AD11" s="452">
        <v>1</v>
      </c>
      <c r="AE11" s="407">
        <v>2</v>
      </c>
      <c r="AF11" s="407">
        <v>2</v>
      </c>
      <c r="AG11" s="310" t="s">
        <v>56</v>
      </c>
      <c r="AH11" s="310" t="s">
        <v>56</v>
      </c>
      <c r="AI11" s="452">
        <v>1</v>
      </c>
      <c r="AJ11" s="407" t="s">
        <v>17</v>
      </c>
      <c r="AK11" s="432" t="s">
        <v>27</v>
      </c>
      <c r="AL11" s="310" t="s">
        <v>56</v>
      </c>
      <c r="AM11" s="407">
        <v>1</v>
      </c>
      <c r="AN11" s="158">
        <f t="shared" si="4"/>
        <v>11</v>
      </c>
      <c r="AO11" s="190">
        <v>11</v>
      </c>
      <c r="AP11" s="5"/>
      <c r="AQ11" s="128"/>
      <c r="AR11" s="128"/>
      <c r="AS11" s="128"/>
      <c r="AT11" s="128"/>
      <c r="AU11" s="128"/>
      <c r="AV11" s="128"/>
      <c r="AW11" s="128">
        <f t="shared" si="5"/>
        <v>0</v>
      </c>
      <c r="AX11" s="128">
        <f t="shared" si="6"/>
        <v>4</v>
      </c>
      <c r="AY11" s="161">
        <f t="shared" si="7"/>
        <v>4</v>
      </c>
    </row>
    <row r="12" spans="1:51" ht="34.799999999999997" thickTop="1" thickBot="1">
      <c r="A12" s="16">
        <v>10</v>
      </c>
      <c r="B12" s="226" t="s">
        <v>195</v>
      </c>
      <c r="C12" s="360" t="s">
        <v>393</v>
      </c>
      <c r="D12" s="363">
        <v>203541</v>
      </c>
      <c r="E12" s="310" t="s">
        <v>56</v>
      </c>
      <c r="F12" s="407" t="s">
        <v>17</v>
      </c>
      <c r="G12" s="407" t="s">
        <v>27</v>
      </c>
      <c r="H12" s="310" t="s">
        <v>56</v>
      </c>
      <c r="I12" s="407" t="s">
        <v>27</v>
      </c>
      <c r="J12" s="452">
        <v>2</v>
      </c>
      <c r="K12" s="312" t="s">
        <v>84</v>
      </c>
      <c r="L12" s="310" t="s">
        <v>56</v>
      </c>
      <c r="M12" s="407" t="s">
        <v>17</v>
      </c>
      <c r="N12" s="407" t="s">
        <v>30</v>
      </c>
      <c r="O12" s="342" t="s">
        <v>56</v>
      </c>
      <c r="P12" s="342" t="s">
        <v>56</v>
      </c>
      <c r="Q12" s="407">
        <v>1</v>
      </c>
      <c r="R12" s="407" t="s">
        <v>24</v>
      </c>
      <c r="S12" s="452">
        <v>2</v>
      </c>
      <c r="T12" s="310" t="s">
        <v>56</v>
      </c>
      <c r="U12" s="310" t="s">
        <v>56</v>
      </c>
      <c r="V12" s="452">
        <v>1</v>
      </c>
      <c r="W12" s="407" t="s">
        <v>24</v>
      </c>
      <c r="X12" s="407">
        <v>2</v>
      </c>
      <c r="Y12" s="310" t="s">
        <v>56</v>
      </c>
      <c r="Z12" s="310" t="s">
        <v>56</v>
      </c>
      <c r="AA12" s="452">
        <v>1</v>
      </c>
      <c r="AB12" s="407" t="s">
        <v>27</v>
      </c>
      <c r="AC12" s="407">
        <v>2</v>
      </c>
      <c r="AD12" s="310" t="s">
        <v>56</v>
      </c>
      <c r="AE12" s="310" t="s">
        <v>56</v>
      </c>
      <c r="AF12" s="407">
        <v>1</v>
      </c>
      <c r="AG12" s="407" t="s">
        <v>17</v>
      </c>
      <c r="AH12" s="432" t="s">
        <v>27</v>
      </c>
      <c r="AI12" s="310" t="s">
        <v>56</v>
      </c>
      <c r="AJ12" s="407">
        <v>1</v>
      </c>
      <c r="AK12" s="407" t="s">
        <v>17</v>
      </c>
      <c r="AL12" s="407" t="s">
        <v>27</v>
      </c>
      <c r="AM12" s="310" t="s">
        <v>56</v>
      </c>
      <c r="AN12" s="158">
        <f t="shared" si="4"/>
        <v>11</v>
      </c>
      <c r="AO12" s="190">
        <v>11</v>
      </c>
      <c r="AP12" s="5"/>
      <c r="AQ12" s="128"/>
      <c r="AR12" s="128"/>
      <c r="AS12" s="128"/>
      <c r="AT12" s="128"/>
      <c r="AU12" s="128"/>
      <c r="AV12" s="128"/>
      <c r="AW12" s="128">
        <f t="shared" si="5"/>
        <v>0</v>
      </c>
      <c r="AX12" s="128">
        <f t="shared" si="6"/>
        <v>4</v>
      </c>
      <c r="AY12" s="161">
        <f t="shared" si="7"/>
        <v>4</v>
      </c>
    </row>
    <row r="13" spans="1:51" ht="34.799999999999997" thickTop="1" thickBot="1">
      <c r="A13" s="16"/>
      <c r="B13" s="225" t="s">
        <v>433</v>
      </c>
      <c r="C13" s="360" t="s">
        <v>393</v>
      </c>
      <c r="D13" s="363"/>
      <c r="E13" s="407" t="s">
        <v>17</v>
      </c>
      <c r="F13" s="310" t="s">
        <v>56</v>
      </c>
      <c r="G13" s="310" t="s">
        <v>56</v>
      </c>
      <c r="H13" s="407">
        <v>1</v>
      </c>
      <c r="I13" s="407">
        <v>2</v>
      </c>
      <c r="J13" s="310" t="s">
        <v>56</v>
      </c>
      <c r="K13" s="310" t="s">
        <v>56</v>
      </c>
      <c r="L13" s="407">
        <v>1</v>
      </c>
      <c r="M13" s="407" t="s">
        <v>30</v>
      </c>
      <c r="N13" s="407">
        <v>2</v>
      </c>
      <c r="O13" s="312" t="s">
        <v>84</v>
      </c>
      <c r="P13" s="310" t="s">
        <v>56</v>
      </c>
      <c r="Q13" s="452">
        <v>1</v>
      </c>
      <c r="R13" s="407" t="s">
        <v>24</v>
      </c>
      <c r="S13" s="407">
        <v>2</v>
      </c>
      <c r="T13" s="310" t="s">
        <v>56</v>
      </c>
      <c r="U13" s="407">
        <v>1</v>
      </c>
      <c r="V13" s="407" t="s">
        <v>17</v>
      </c>
      <c r="W13" s="407" t="s">
        <v>30</v>
      </c>
      <c r="X13" s="310" t="s">
        <v>56</v>
      </c>
      <c r="Y13" s="310" t="s">
        <v>56</v>
      </c>
      <c r="Z13" s="407" t="s">
        <v>17</v>
      </c>
      <c r="AA13" s="432" t="s">
        <v>27</v>
      </c>
      <c r="AB13" s="310" t="s">
        <v>56</v>
      </c>
      <c r="AC13" s="452">
        <v>1</v>
      </c>
      <c r="AD13" s="407" t="s">
        <v>27</v>
      </c>
      <c r="AE13" s="452">
        <v>2</v>
      </c>
      <c r="AF13" s="310" t="s">
        <v>56</v>
      </c>
      <c r="AG13" s="310" t="s">
        <v>56</v>
      </c>
      <c r="AH13" s="407" t="s">
        <v>17</v>
      </c>
      <c r="AI13" s="432" t="s">
        <v>27</v>
      </c>
      <c r="AJ13" s="310" t="s">
        <v>56</v>
      </c>
      <c r="AK13" s="407">
        <v>2</v>
      </c>
      <c r="AL13" s="310" t="s">
        <v>56</v>
      </c>
      <c r="AM13" s="407" t="s">
        <v>17</v>
      </c>
      <c r="AN13" s="158">
        <f t="shared" si="4"/>
        <v>11</v>
      </c>
      <c r="AO13" s="190">
        <v>11</v>
      </c>
      <c r="AP13" s="5"/>
      <c r="AQ13" s="128"/>
      <c r="AR13" s="128"/>
      <c r="AS13" s="128"/>
      <c r="AT13" s="128"/>
      <c r="AU13" s="128"/>
      <c r="AV13" s="128"/>
      <c r="AW13" s="128">
        <f t="shared" si="5"/>
        <v>0</v>
      </c>
      <c r="AX13" s="128">
        <f t="shared" si="6"/>
        <v>4</v>
      </c>
      <c r="AY13" s="161">
        <f t="shared" si="7"/>
        <v>4</v>
      </c>
    </row>
    <row r="14" spans="1:51" ht="37.799999999999997" thickTop="1" thickBot="1">
      <c r="A14" s="16">
        <v>11</v>
      </c>
      <c r="B14" s="225" t="s">
        <v>197</v>
      </c>
      <c r="C14" s="360" t="s">
        <v>393</v>
      </c>
      <c r="D14" s="360">
        <v>206759</v>
      </c>
      <c r="E14" s="310" t="s">
        <v>56</v>
      </c>
      <c r="F14" s="407">
        <v>1</v>
      </c>
      <c r="G14" s="407" t="s">
        <v>17</v>
      </c>
      <c r="H14" s="404">
        <v>2</v>
      </c>
      <c r="I14" s="310" t="s">
        <v>56</v>
      </c>
      <c r="J14" s="310" t="s">
        <v>56</v>
      </c>
      <c r="K14" s="407" t="s">
        <v>17</v>
      </c>
      <c r="L14" s="407" t="s">
        <v>30</v>
      </c>
      <c r="M14" s="310" t="s">
        <v>56</v>
      </c>
      <c r="N14" s="452">
        <v>1</v>
      </c>
      <c r="O14" s="407" t="s">
        <v>17</v>
      </c>
      <c r="P14" s="310" t="s">
        <v>56</v>
      </c>
      <c r="Q14" s="310" t="s">
        <v>56</v>
      </c>
      <c r="R14" s="432">
        <v>1</v>
      </c>
      <c r="S14" s="407" t="s">
        <v>17</v>
      </c>
      <c r="T14" s="407" t="s">
        <v>24</v>
      </c>
      <c r="U14" s="407">
        <v>2</v>
      </c>
      <c r="V14" s="310" t="s">
        <v>56</v>
      </c>
      <c r="W14" s="310" t="s">
        <v>56</v>
      </c>
      <c r="X14" s="407" t="s">
        <v>17</v>
      </c>
      <c r="Y14" s="432" t="s">
        <v>27</v>
      </c>
      <c r="Z14" s="452">
        <v>2</v>
      </c>
      <c r="AA14" s="310" t="s">
        <v>56</v>
      </c>
      <c r="AB14" s="407">
        <v>1</v>
      </c>
      <c r="AC14" s="407" t="s">
        <v>17</v>
      </c>
      <c r="AD14" s="407">
        <v>2</v>
      </c>
      <c r="AE14" s="310" t="s">
        <v>56</v>
      </c>
      <c r="AF14" s="310" t="s">
        <v>56</v>
      </c>
      <c r="AG14" s="452">
        <v>1</v>
      </c>
      <c r="AH14" s="407" t="s">
        <v>27</v>
      </c>
      <c r="AI14" s="407">
        <v>2</v>
      </c>
      <c r="AJ14" s="310" t="s">
        <v>56</v>
      </c>
      <c r="AK14" s="404">
        <v>2</v>
      </c>
      <c r="AL14" s="310" t="s">
        <v>56</v>
      </c>
      <c r="AM14" s="432" t="s">
        <v>17</v>
      </c>
      <c r="AN14" s="158">
        <f t="shared" si="4"/>
        <v>11</v>
      </c>
      <c r="AO14" s="190">
        <v>11</v>
      </c>
      <c r="AP14" s="5"/>
      <c r="AQ14" s="128"/>
      <c r="AR14" s="128"/>
      <c r="AS14" s="128"/>
      <c r="AT14" s="128"/>
      <c r="AU14" s="128"/>
      <c r="AV14" s="128"/>
      <c r="AW14" s="128">
        <f t="shared" si="5"/>
        <v>0</v>
      </c>
      <c r="AX14" s="128">
        <f t="shared" si="6"/>
        <v>5</v>
      </c>
      <c r="AY14" s="161">
        <f t="shared" si="7"/>
        <v>5</v>
      </c>
    </row>
    <row r="15" spans="1:51" ht="34.799999999999997" thickTop="1" thickBot="1">
      <c r="A15" s="16">
        <v>12</v>
      </c>
      <c r="B15" s="225" t="s">
        <v>265</v>
      </c>
      <c r="C15" s="360" t="s">
        <v>393</v>
      </c>
      <c r="D15" s="360">
        <v>204324</v>
      </c>
      <c r="E15" s="310" t="s">
        <v>56</v>
      </c>
      <c r="F15" s="407">
        <v>1</v>
      </c>
      <c r="G15" s="407" t="s">
        <v>21</v>
      </c>
      <c r="H15" s="407">
        <v>2</v>
      </c>
      <c r="I15" s="310" t="s">
        <v>56</v>
      </c>
      <c r="J15" s="310" t="s">
        <v>56</v>
      </c>
      <c r="K15" s="452">
        <v>1</v>
      </c>
      <c r="L15" s="407" t="s">
        <v>30</v>
      </c>
      <c r="M15" s="310" t="s">
        <v>56</v>
      </c>
      <c r="N15" s="407">
        <v>1</v>
      </c>
      <c r="O15" s="407">
        <v>1</v>
      </c>
      <c r="P15" s="310" t="s">
        <v>56</v>
      </c>
      <c r="Q15" s="310" t="s">
        <v>56</v>
      </c>
      <c r="R15" s="407">
        <v>1</v>
      </c>
      <c r="S15" s="432">
        <v>1</v>
      </c>
      <c r="T15" s="407" t="s">
        <v>24</v>
      </c>
      <c r="U15" s="452">
        <v>2</v>
      </c>
      <c r="V15" s="310" t="s">
        <v>56</v>
      </c>
      <c r="W15" s="310" t="s">
        <v>56</v>
      </c>
      <c r="X15" s="452">
        <v>1</v>
      </c>
      <c r="Y15" s="432" t="s">
        <v>27</v>
      </c>
      <c r="Z15" s="407">
        <v>2</v>
      </c>
      <c r="AA15" s="310" t="s">
        <v>56</v>
      </c>
      <c r="AB15" s="432" t="s">
        <v>17</v>
      </c>
      <c r="AC15" s="407" t="s">
        <v>27</v>
      </c>
      <c r="AD15" s="452">
        <v>2</v>
      </c>
      <c r="AE15" s="310" t="s">
        <v>56</v>
      </c>
      <c r="AF15" s="310" t="s">
        <v>56</v>
      </c>
      <c r="AG15" s="432" t="s">
        <v>27</v>
      </c>
      <c r="AH15" s="407">
        <v>2</v>
      </c>
      <c r="AI15" s="310" t="s">
        <v>56</v>
      </c>
      <c r="AJ15" s="310" t="s">
        <v>56</v>
      </c>
      <c r="AK15" s="452">
        <v>1</v>
      </c>
      <c r="AL15" s="407" t="s">
        <v>30</v>
      </c>
      <c r="AM15" s="407">
        <v>2</v>
      </c>
      <c r="AN15" s="158">
        <f t="shared" si="4"/>
        <v>11</v>
      </c>
      <c r="AO15" s="190">
        <v>11</v>
      </c>
      <c r="AP15" s="5"/>
      <c r="AQ15" s="128"/>
      <c r="AR15" s="128"/>
      <c r="AS15" s="128"/>
      <c r="AT15" s="128"/>
      <c r="AU15" s="128"/>
      <c r="AV15" s="128"/>
      <c r="AW15" s="128">
        <f t="shared" si="5"/>
        <v>0</v>
      </c>
      <c r="AX15" s="128">
        <f t="shared" si="6"/>
        <v>5</v>
      </c>
      <c r="AY15" s="161">
        <f t="shared" si="7"/>
        <v>5</v>
      </c>
    </row>
    <row r="16" spans="1:51" ht="34.799999999999997" thickTop="1" thickBot="1">
      <c r="A16" s="16">
        <v>13</v>
      </c>
      <c r="B16" s="225" t="s">
        <v>201</v>
      </c>
      <c r="C16" s="360" t="s">
        <v>393</v>
      </c>
      <c r="D16" s="360">
        <v>195959</v>
      </c>
      <c r="E16" s="407" t="s">
        <v>27</v>
      </c>
      <c r="F16" s="310" t="s">
        <v>56</v>
      </c>
      <c r="G16" s="310" t="s">
        <v>56</v>
      </c>
      <c r="H16" s="407" t="s">
        <v>17</v>
      </c>
      <c r="I16" s="310" t="s">
        <v>56</v>
      </c>
      <c r="J16" s="407">
        <v>1</v>
      </c>
      <c r="K16" s="407" t="s">
        <v>24</v>
      </c>
      <c r="L16" s="407" t="s">
        <v>24</v>
      </c>
      <c r="M16" s="452">
        <v>2</v>
      </c>
      <c r="N16" s="342" t="s">
        <v>56</v>
      </c>
      <c r="O16" s="342" t="s">
        <v>56</v>
      </c>
      <c r="P16" s="407" t="s">
        <v>17</v>
      </c>
      <c r="Q16" s="407" t="s">
        <v>21</v>
      </c>
      <c r="R16" s="407">
        <v>2</v>
      </c>
      <c r="S16" s="310" t="s">
        <v>56</v>
      </c>
      <c r="T16" s="310" t="s">
        <v>56</v>
      </c>
      <c r="U16" s="407" t="s">
        <v>17</v>
      </c>
      <c r="V16" s="407" t="s">
        <v>24</v>
      </c>
      <c r="W16" s="452">
        <v>2</v>
      </c>
      <c r="X16" s="310" t="s">
        <v>56</v>
      </c>
      <c r="Y16" s="452">
        <v>1</v>
      </c>
      <c r="Z16" s="407" t="s">
        <v>27</v>
      </c>
      <c r="AA16" s="432" t="s">
        <v>27</v>
      </c>
      <c r="AB16" s="310" t="s">
        <v>56</v>
      </c>
      <c r="AC16" s="310" t="s">
        <v>56</v>
      </c>
      <c r="AD16" s="407">
        <v>1</v>
      </c>
      <c r="AE16" s="407" t="s">
        <v>17</v>
      </c>
      <c r="AF16" s="407" t="s">
        <v>27</v>
      </c>
      <c r="AG16" s="310" t="s">
        <v>56</v>
      </c>
      <c r="AH16" s="407" t="s">
        <v>27</v>
      </c>
      <c r="AI16" s="452">
        <v>2</v>
      </c>
      <c r="AJ16" s="310" t="s">
        <v>56</v>
      </c>
      <c r="AK16" s="310" t="s">
        <v>56</v>
      </c>
      <c r="AL16" s="407">
        <v>2</v>
      </c>
      <c r="AM16" s="310" t="s">
        <v>56</v>
      </c>
      <c r="AN16" s="158">
        <f t="shared" si="4"/>
        <v>11</v>
      </c>
      <c r="AO16" s="190">
        <v>11</v>
      </c>
      <c r="AP16" s="5"/>
      <c r="AQ16" s="128"/>
      <c r="AR16" s="128"/>
      <c r="AS16" s="128"/>
      <c r="AT16" s="128"/>
      <c r="AU16" s="128"/>
      <c r="AV16" s="128"/>
      <c r="AW16" s="128">
        <f t="shared" si="5"/>
        <v>0</v>
      </c>
      <c r="AX16" s="128">
        <f t="shared" si="6"/>
        <v>5</v>
      </c>
      <c r="AY16" s="161">
        <f t="shared" si="7"/>
        <v>5</v>
      </c>
    </row>
    <row r="17" spans="1:52" ht="34.799999999999997" thickTop="1" thickBot="1">
      <c r="A17" s="16"/>
      <c r="B17" s="226" t="s">
        <v>70</v>
      </c>
      <c r="C17" s="360" t="s">
        <v>393</v>
      </c>
      <c r="D17" s="360">
        <v>204382</v>
      </c>
      <c r="E17" s="407">
        <v>2</v>
      </c>
      <c r="F17" s="310" t="s">
        <v>56</v>
      </c>
      <c r="G17" s="407">
        <v>1</v>
      </c>
      <c r="H17" s="407">
        <v>2</v>
      </c>
      <c r="I17" s="310" t="s">
        <v>56</v>
      </c>
      <c r="J17" s="310" t="s">
        <v>56</v>
      </c>
      <c r="K17" s="407" t="s">
        <v>30</v>
      </c>
      <c r="L17" s="452">
        <v>2</v>
      </c>
      <c r="M17" s="310" t="s">
        <v>56</v>
      </c>
      <c r="N17" s="310" t="s">
        <v>56</v>
      </c>
      <c r="O17" s="312" t="s">
        <v>84</v>
      </c>
      <c r="P17" s="407" t="s">
        <v>24</v>
      </c>
      <c r="Q17" s="407" t="s">
        <v>27</v>
      </c>
      <c r="R17" s="452">
        <v>2</v>
      </c>
      <c r="S17" s="310" t="s">
        <v>56</v>
      </c>
      <c r="T17" s="310" t="s">
        <v>56</v>
      </c>
      <c r="U17" s="407" t="s">
        <v>17</v>
      </c>
      <c r="V17" s="407" t="s">
        <v>24</v>
      </c>
      <c r="W17" s="407">
        <v>2</v>
      </c>
      <c r="X17" s="310" t="s">
        <v>56</v>
      </c>
      <c r="Y17" s="432" t="s">
        <v>17</v>
      </c>
      <c r="Z17" s="407">
        <v>1</v>
      </c>
      <c r="AA17" s="407" t="s">
        <v>27</v>
      </c>
      <c r="AB17" s="310" t="s">
        <v>56</v>
      </c>
      <c r="AC17" s="407">
        <v>1</v>
      </c>
      <c r="AD17" s="407" t="s">
        <v>17</v>
      </c>
      <c r="AE17" s="310" t="s">
        <v>56</v>
      </c>
      <c r="AF17" s="310" t="s">
        <v>56</v>
      </c>
      <c r="AG17" s="407">
        <v>1</v>
      </c>
      <c r="AH17" s="432" t="s">
        <v>17</v>
      </c>
      <c r="AI17" s="407" t="s">
        <v>27</v>
      </c>
      <c r="AJ17" s="407">
        <v>2</v>
      </c>
      <c r="AK17" s="310" t="s">
        <v>56</v>
      </c>
      <c r="AL17" s="310" t="s">
        <v>56</v>
      </c>
      <c r="AM17" s="452">
        <v>1</v>
      </c>
      <c r="AN17" s="158">
        <f t="shared" si="4"/>
        <v>11</v>
      </c>
      <c r="AO17" s="190">
        <v>11</v>
      </c>
      <c r="AP17" s="5"/>
      <c r="AQ17" s="128"/>
      <c r="AR17" s="128"/>
      <c r="AS17" s="128"/>
      <c r="AT17" s="128"/>
      <c r="AU17" s="128"/>
      <c r="AV17" s="128"/>
      <c r="AW17" s="128">
        <f t="shared" si="5"/>
        <v>0</v>
      </c>
      <c r="AX17" s="128">
        <f t="shared" si="6"/>
        <v>4</v>
      </c>
      <c r="AY17" s="161">
        <f t="shared" si="7"/>
        <v>4</v>
      </c>
    </row>
    <row r="18" spans="1:52" s="12" customFormat="1" ht="34.799999999999997" thickTop="1" thickBot="1">
      <c r="A18" s="16">
        <v>14</v>
      </c>
      <c r="B18" s="226" t="s">
        <v>206</v>
      </c>
      <c r="C18" s="364" t="s">
        <v>393</v>
      </c>
      <c r="D18" s="360">
        <v>195424</v>
      </c>
      <c r="E18" s="407" t="s">
        <v>27</v>
      </c>
      <c r="F18" s="407">
        <v>2</v>
      </c>
      <c r="G18" s="310" t="s">
        <v>56</v>
      </c>
      <c r="H18" s="407" t="s">
        <v>27</v>
      </c>
      <c r="I18" s="407">
        <v>2</v>
      </c>
      <c r="J18" s="310" t="s">
        <v>56</v>
      </c>
      <c r="K18" s="310" t="s">
        <v>56</v>
      </c>
      <c r="L18" s="432" t="s">
        <v>17</v>
      </c>
      <c r="M18" s="407">
        <v>2</v>
      </c>
      <c r="N18" s="310" t="s">
        <v>56</v>
      </c>
      <c r="O18" s="452">
        <v>1</v>
      </c>
      <c r="P18" s="452">
        <v>2</v>
      </c>
      <c r="Q18" s="310" t="s">
        <v>56</v>
      </c>
      <c r="R18" s="310" t="s">
        <v>56</v>
      </c>
      <c r="S18" s="407">
        <v>1</v>
      </c>
      <c r="T18" s="452">
        <v>1</v>
      </c>
      <c r="U18" s="310" t="s">
        <v>56</v>
      </c>
      <c r="V18" s="407">
        <v>1</v>
      </c>
      <c r="W18" s="407" t="s">
        <v>17</v>
      </c>
      <c r="X18" s="342" t="s">
        <v>56</v>
      </c>
      <c r="Y18" s="342" t="s">
        <v>56</v>
      </c>
      <c r="Z18" s="407" t="s">
        <v>27</v>
      </c>
      <c r="AA18" s="407" t="s">
        <v>27</v>
      </c>
      <c r="AB18" s="407">
        <v>2</v>
      </c>
      <c r="AC18" s="310" t="s">
        <v>56</v>
      </c>
      <c r="AD18" s="432" t="s">
        <v>17</v>
      </c>
      <c r="AE18" s="407" t="s">
        <v>27</v>
      </c>
      <c r="AF18" s="452">
        <v>2</v>
      </c>
      <c r="AG18" s="310" t="s">
        <v>56</v>
      </c>
      <c r="AH18" s="407">
        <v>1</v>
      </c>
      <c r="AI18" s="407" t="s">
        <v>17</v>
      </c>
      <c r="AJ18" s="407" t="s">
        <v>27</v>
      </c>
      <c r="AK18" s="310" t="s">
        <v>56</v>
      </c>
      <c r="AL18" s="452">
        <v>1</v>
      </c>
      <c r="AM18" s="406">
        <v>1</v>
      </c>
      <c r="AN18" s="158">
        <f t="shared" si="4"/>
        <v>11</v>
      </c>
      <c r="AO18" s="190">
        <v>11</v>
      </c>
      <c r="AP18" s="5"/>
      <c r="AQ18" s="128"/>
      <c r="AR18" s="128"/>
      <c r="AS18" s="128"/>
      <c r="AT18" s="128"/>
      <c r="AU18" s="128"/>
      <c r="AV18" s="128"/>
      <c r="AW18" s="128">
        <f t="shared" si="5"/>
        <v>0</v>
      </c>
      <c r="AX18" s="128">
        <f t="shared" si="6"/>
        <v>4</v>
      </c>
      <c r="AY18" s="161">
        <f t="shared" si="7"/>
        <v>4</v>
      </c>
    </row>
    <row r="19" spans="1:52" ht="31.2">
      <c r="C19" s="336">
        <v>3</v>
      </c>
      <c r="D19" s="201">
        <v>1</v>
      </c>
      <c r="E19" s="103">
        <f t="shared" ref="E19:T29" si="8">COUNTIF(E$4:E$18,$D19)</f>
        <v>2</v>
      </c>
      <c r="F19" s="103">
        <f t="shared" si="8"/>
        <v>2</v>
      </c>
      <c r="G19" s="103">
        <f t="shared" si="8"/>
        <v>2</v>
      </c>
      <c r="H19" s="103">
        <f t="shared" si="8"/>
        <v>2</v>
      </c>
      <c r="I19" s="103">
        <f t="shared" si="8"/>
        <v>2</v>
      </c>
      <c r="J19" s="103">
        <f t="shared" si="8"/>
        <v>2</v>
      </c>
      <c r="K19" s="103">
        <f t="shared" si="8"/>
        <v>2</v>
      </c>
      <c r="L19" s="103">
        <f t="shared" si="8"/>
        <v>2</v>
      </c>
      <c r="M19" s="103">
        <f t="shared" si="8"/>
        <v>2</v>
      </c>
      <c r="N19" s="103">
        <f t="shared" si="8"/>
        <v>2</v>
      </c>
      <c r="O19" s="103">
        <f t="shared" si="8"/>
        <v>2</v>
      </c>
      <c r="P19" s="103">
        <f t="shared" si="8"/>
        <v>2</v>
      </c>
      <c r="Q19" s="103">
        <f t="shared" si="8"/>
        <v>2</v>
      </c>
      <c r="R19" s="103">
        <f t="shared" si="8"/>
        <v>3</v>
      </c>
      <c r="S19" s="103">
        <f t="shared" si="8"/>
        <v>3</v>
      </c>
      <c r="T19" s="103">
        <f t="shared" si="8"/>
        <v>3</v>
      </c>
      <c r="U19" s="103">
        <f t="shared" ref="U19:AM27" si="9">COUNTIF(U$4:U$18,$D19)</f>
        <v>2</v>
      </c>
      <c r="V19" s="103">
        <f t="shared" si="9"/>
        <v>2</v>
      </c>
      <c r="W19" s="103">
        <f t="shared" si="9"/>
        <v>2</v>
      </c>
      <c r="X19" s="103">
        <f t="shared" si="9"/>
        <v>2</v>
      </c>
      <c r="Y19" s="103">
        <f t="shared" si="9"/>
        <v>2</v>
      </c>
      <c r="Z19" s="103">
        <f t="shared" si="9"/>
        <v>2</v>
      </c>
      <c r="AA19" s="103">
        <f t="shared" si="9"/>
        <v>2</v>
      </c>
      <c r="AB19" s="103">
        <f t="shared" si="9"/>
        <v>2</v>
      </c>
      <c r="AC19" s="103">
        <f t="shared" si="9"/>
        <v>2</v>
      </c>
      <c r="AD19" s="103">
        <f t="shared" si="9"/>
        <v>2</v>
      </c>
      <c r="AE19" s="103">
        <f t="shared" si="9"/>
        <v>2</v>
      </c>
      <c r="AF19" s="103">
        <f t="shared" si="9"/>
        <v>2</v>
      </c>
      <c r="AG19" s="103">
        <f t="shared" si="9"/>
        <v>2</v>
      </c>
      <c r="AH19" s="103">
        <f t="shared" si="9"/>
        <v>2</v>
      </c>
      <c r="AI19" s="103">
        <f t="shared" si="9"/>
        <v>2</v>
      </c>
      <c r="AJ19" s="103">
        <f t="shared" si="9"/>
        <v>2</v>
      </c>
      <c r="AK19" s="103">
        <f t="shared" si="9"/>
        <v>2</v>
      </c>
      <c r="AL19" s="103">
        <f t="shared" si="9"/>
        <v>2</v>
      </c>
      <c r="AM19" s="103">
        <f t="shared" si="9"/>
        <v>3</v>
      </c>
      <c r="AN19" s="339">
        <f t="shared" ref="AN19:AN26" si="10">AVERAGEIF(J19:AM19,"&gt;0")</f>
        <v>2.1333333333333333</v>
      </c>
      <c r="AQ19"/>
      <c r="AY19" s="8"/>
      <c r="AZ19" s="8"/>
    </row>
    <row r="20" spans="1:52" ht="31.2">
      <c r="C20" s="336">
        <v>2</v>
      </c>
      <c r="D20" s="202" t="s">
        <v>17</v>
      </c>
      <c r="E20" s="103">
        <f t="shared" si="8"/>
        <v>2</v>
      </c>
      <c r="F20" s="103">
        <f t="shared" ref="F20:J27" si="11">COUNTIF(F$4:F$18,$D20)</f>
        <v>2</v>
      </c>
      <c r="G20" s="103">
        <f t="shared" si="11"/>
        <v>1</v>
      </c>
      <c r="H20" s="103">
        <f t="shared" si="11"/>
        <v>1</v>
      </c>
      <c r="I20" s="103">
        <f t="shared" si="11"/>
        <v>0</v>
      </c>
      <c r="J20" s="103">
        <f t="shared" si="11"/>
        <v>1</v>
      </c>
      <c r="K20" s="103">
        <f t="shared" si="8"/>
        <v>2</v>
      </c>
      <c r="L20" s="103">
        <f t="shared" si="8"/>
        <v>3</v>
      </c>
      <c r="M20" s="103">
        <f t="shared" si="8"/>
        <v>2</v>
      </c>
      <c r="N20" s="103">
        <f t="shared" si="8"/>
        <v>2</v>
      </c>
      <c r="O20" s="103">
        <f t="shared" si="8"/>
        <v>1</v>
      </c>
      <c r="P20" s="103">
        <f t="shared" si="8"/>
        <v>1</v>
      </c>
      <c r="Q20" s="103">
        <f t="shared" si="8"/>
        <v>0</v>
      </c>
      <c r="R20" s="103">
        <f t="shared" si="8"/>
        <v>2</v>
      </c>
      <c r="S20" s="103">
        <f t="shared" si="8"/>
        <v>2</v>
      </c>
      <c r="T20" s="103">
        <f t="shared" si="8"/>
        <v>2</v>
      </c>
      <c r="U20" s="103">
        <f t="shared" si="9"/>
        <v>2</v>
      </c>
      <c r="V20" s="103">
        <f t="shared" si="9"/>
        <v>2</v>
      </c>
      <c r="W20" s="103">
        <f t="shared" si="9"/>
        <v>1</v>
      </c>
      <c r="X20" s="103">
        <f t="shared" si="9"/>
        <v>2</v>
      </c>
      <c r="Y20" s="103">
        <f t="shared" si="9"/>
        <v>3</v>
      </c>
      <c r="Z20" s="103">
        <f t="shared" si="9"/>
        <v>3</v>
      </c>
      <c r="AA20" s="103">
        <f t="shared" si="9"/>
        <v>2</v>
      </c>
      <c r="AB20" s="103">
        <f t="shared" si="9"/>
        <v>3</v>
      </c>
      <c r="AC20" s="103">
        <f t="shared" si="9"/>
        <v>3</v>
      </c>
      <c r="AD20" s="103">
        <f t="shared" si="9"/>
        <v>3</v>
      </c>
      <c r="AE20" s="103">
        <f t="shared" si="9"/>
        <v>3</v>
      </c>
      <c r="AF20" s="103">
        <f t="shared" si="9"/>
        <v>3</v>
      </c>
      <c r="AG20" s="103">
        <f t="shared" si="9"/>
        <v>3</v>
      </c>
      <c r="AH20" s="103">
        <f t="shared" si="9"/>
        <v>3</v>
      </c>
      <c r="AI20" s="103">
        <f t="shared" si="9"/>
        <v>3</v>
      </c>
      <c r="AJ20" s="103">
        <f t="shared" si="9"/>
        <v>3</v>
      </c>
      <c r="AK20" s="103">
        <f t="shared" si="9"/>
        <v>1</v>
      </c>
      <c r="AL20" s="103">
        <f t="shared" si="9"/>
        <v>1</v>
      </c>
      <c r="AM20" s="103">
        <f t="shared" si="9"/>
        <v>4</v>
      </c>
      <c r="AN20" s="339">
        <f t="shared" si="10"/>
        <v>2.2758620689655173</v>
      </c>
      <c r="AQ20"/>
      <c r="AY20" s="8"/>
      <c r="AZ20" s="8"/>
    </row>
    <row r="21" spans="1:52" ht="31.2">
      <c r="C21" s="336">
        <v>1</v>
      </c>
      <c r="D21" s="202" t="s">
        <v>21</v>
      </c>
      <c r="E21" s="103">
        <f t="shared" si="8"/>
        <v>0</v>
      </c>
      <c r="F21" s="103">
        <f t="shared" si="11"/>
        <v>0</v>
      </c>
      <c r="G21" s="103">
        <f t="shared" si="11"/>
        <v>1</v>
      </c>
      <c r="H21" s="103">
        <f t="shared" si="11"/>
        <v>0</v>
      </c>
      <c r="I21" s="103">
        <f t="shared" si="11"/>
        <v>0</v>
      </c>
      <c r="J21" s="103">
        <f t="shared" si="11"/>
        <v>0</v>
      </c>
      <c r="K21" s="103">
        <f t="shared" si="8"/>
        <v>0</v>
      </c>
      <c r="L21" s="103">
        <f t="shared" si="8"/>
        <v>0</v>
      </c>
      <c r="M21" s="103">
        <f t="shared" si="8"/>
        <v>0</v>
      </c>
      <c r="N21" s="103">
        <f t="shared" si="8"/>
        <v>0</v>
      </c>
      <c r="O21" s="103">
        <f t="shared" si="8"/>
        <v>0</v>
      </c>
      <c r="P21" s="103">
        <f t="shared" si="8"/>
        <v>0</v>
      </c>
      <c r="Q21" s="103">
        <f t="shared" si="8"/>
        <v>1</v>
      </c>
      <c r="R21" s="103">
        <f t="shared" si="8"/>
        <v>0</v>
      </c>
      <c r="S21" s="103">
        <f t="shared" si="8"/>
        <v>0</v>
      </c>
      <c r="T21" s="103">
        <f t="shared" si="8"/>
        <v>0</v>
      </c>
      <c r="U21" s="103">
        <f t="shared" si="9"/>
        <v>1</v>
      </c>
      <c r="V21" s="103">
        <f t="shared" si="9"/>
        <v>0</v>
      </c>
      <c r="W21" s="103">
        <f t="shared" si="9"/>
        <v>0</v>
      </c>
      <c r="X21" s="103">
        <f t="shared" si="9"/>
        <v>0</v>
      </c>
      <c r="Y21" s="103">
        <f t="shared" si="9"/>
        <v>0</v>
      </c>
      <c r="Z21" s="103">
        <f t="shared" si="9"/>
        <v>0</v>
      </c>
      <c r="AA21" s="103">
        <f t="shared" si="9"/>
        <v>0</v>
      </c>
      <c r="AB21" s="103">
        <f t="shared" si="9"/>
        <v>0</v>
      </c>
      <c r="AC21" s="103">
        <f t="shared" si="9"/>
        <v>0</v>
      </c>
      <c r="AD21" s="103">
        <f t="shared" si="9"/>
        <v>0</v>
      </c>
      <c r="AE21" s="103">
        <f t="shared" si="9"/>
        <v>0</v>
      </c>
      <c r="AF21" s="103">
        <f t="shared" si="9"/>
        <v>0</v>
      </c>
      <c r="AG21" s="103">
        <f t="shared" si="9"/>
        <v>0</v>
      </c>
      <c r="AH21" s="103">
        <f t="shared" si="9"/>
        <v>0</v>
      </c>
      <c r="AI21" s="103">
        <f t="shared" si="9"/>
        <v>0</v>
      </c>
      <c r="AJ21" s="103">
        <f t="shared" si="9"/>
        <v>0</v>
      </c>
      <c r="AK21" s="103">
        <f t="shared" si="9"/>
        <v>0</v>
      </c>
      <c r="AL21" s="103">
        <f t="shared" si="9"/>
        <v>0</v>
      </c>
      <c r="AM21" s="103">
        <f t="shared" si="9"/>
        <v>0</v>
      </c>
      <c r="AN21" s="339">
        <f t="shared" si="10"/>
        <v>1</v>
      </c>
      <c r="AQ21"/>
      <c r="AY21" s="8"/>
      <c r="AZ21" s="8"/>
    </row>
    <row r="22" spans="1:52" ht="31.2">
      <c r="C22" s="336">
        <v>1</v>
      </c>
      <c r="D22" s="202" t="s">
        <v>24</v>
      </c>
      <c r="E22" s="103">
        <f t="shared" si="8"/>
        <v>0</v>
      </c>
      <c r="F22" s="103">
        <f t="shared" si="11"/>
        <v>0</v>
      </c>
      <c r="G22" s="103">
        <f t="shared" si="11"/>
        <v>0</v>
      </c>
      <c r="H22" s="103">
        <f t="shared" si="11"/>
        <v>0</v>
      </c>
      <c r="I22" s="103">
        <f t="shared" si="11"/>
        <v>0</v>
      </c>
      <c r="J22" s="103">
        <f t="shared" si="11"/>
        <v>0</v>
      </c>
      <c r="K22" s="103">
        <f t="shared" si="8"/>
        <v>1</v>
      </c>
      <c r="L22" s="103">
        <f t="shared" si="8"/>
        <v>1</v>
      </c>
      <c r="M22" s="103">
        <f t="shared" si="8"/>
        <v>1</v>
      </c>
      <c r="N22" s="103">
        <f t="shared" si="8"/>
        <v>2</v>
      </c>
      <c r="O22" s="103">
        <f t="shared" si="8"/>
        <v>1</v>
      </c>
      <c r="P22" s="103">
        <f t="shared" si="8"/>
        <v>2</v>
      </c>
      <c r="Q22" s="103">
        <f t="shared" si="8"/>
        <v>1</v>
      </c>
      <c r="R22" s="103">
        <f t="shared" si="8"/>
        <v>2</v>
      </c>
      <c r="S22" s="103">
        <f t="shared" si="8"/>
        <v>2</v>
      </c>
      <c r="T22" s="103">
        <f t="shared" si="8"/>
        <v>2</v>
      </c>
      <c r="U22" s="103">
        <f t="shared" si="9"/>
        <v>0</v>
      </c>
      <c r="V22" s="103">
        <f t="shared" si="9"/>
        <v>2</v>
      </c>
      <c r="W22" s="103">
        <f t="shared" si="9"/>
        <v>2</v>
      </c>
      <c r="X22" s="103">
        <f t="shared" si="9"/>
        <v>0</v>
      </c>
      <c r="Y22" s="103">
        <f t="shared" si="9"/>
        <v>0</v>
      </c>
      <c r="Z22" s="103">
        <f t="shared" si="9"/>
        <v>0</v>
      </c>
      <c r="AA22" s="103">
        <f t="shared" si="9"/>
        <v>0</v>
      </c>
      <c r="AB22" s="103">
        <f t="shared" si="9"/>
        <v>0</v>
      </c>
      <c r="AC22" s="103">
        <f t="shared" si="9"/>
        <v>0</v>
      </c>
      <c r="AD22" s="103">
        <f t="shared" si="9"/>
        <v>0</v>
      </c>
      <c r="AE22" s="103">
        <f t="shared" si="9"/>
        <v>0</v>
      </c>
      <c r="AF22" s="103">
        <f t="shared" si="9"/>
        <v>0</v>
      </c>
      <c r="AG22" s="103">
        <f t="shared" si="9"/>
        <v>0</v>
      </c>
      <c r="AH22" s="103">
        <f t="shared" si="9"/>
        <v>0</v>
      </c>
      <c r="AI22" s="103">
        <f t="shared" si="9"/>
        <v>0</v>
      </c>
      <c r="AJ22" s="103">
        <f t="shared" si="9"/>
        <v>0</v>
      </c>
      <c r="AK22" s="103">
        <f t="shared" si="9"/>
        <v>0</v>
      </c>
      <c r="AL22" s="103">
        <f t="shared" si="9"/>
        <v>1</v>
      </c>
      <c r="AM22" s="103">
        <f t="shared" si="9"/>
        <v>0</v>
      </c>
      <c r="AN22" s="339">
        <f t="shared" si="10"/>
        <v>1.5384615384615385</v>
      </c>
      <c r="AQ22"/>
      <c r="AY22" s="8"/>
      <c r="AZ22" s="8"/>
    </row>
    <row r="23" spans="1:52" ht="31.2">
      <c r="C23" s="336">
        <v>1</v>
      </c>
      <c r="D23" s="202" t="s">
        <v>27</v>
      </c>
      <c r="E23" s="103">
        <f t="shared" si="8"/>
        <v>2</v>
      </c>
      <c r="F23" s="103">
        <f t="shared" si="11"/>
        <v>1</v>
      </c>
      <c r="G23" s="103">
        <f t="shared" si="11"/>
        <v>1</v>
      </c>
      <c r="H23" s="103">
        <f t="shared" si="11"/>
        <v>1</v>
      </c>
      <c r="I23" s="103">
        <f t="shared" si="11"/>
        <v>2</v>
      </c>
      <c r="J23" s="103">
        <f t="shared" si="11"/>
        <v>1</v>
      </c>
      <c r="K23" s="103">
        <f t="shared" si="8"/>
        <v>0</v>
      </c>
      <c r="L23" s="103">
        <f t="shared" si="8"/>
        <v>0</v>
      </c>
      <c r="M23" s="103">
        <f t="shared" si="8"/>
        <v>0</v>
      </c>
      <c r="N23" s="103">
        <f t="shared" si="8"/>
        <v>0</v>
      </c>
      <c r="O23" s="103">
        <f t="shared" si="8"/>
        <v>0</v>
      </c>
      <c r="P23" s="103">
        <f t="shared" si="8"/>
        <v>0</v>
      </c>
      <c r="Q23" s="103">
        <f t="shared" si="8"/>
        <v>1</v>
      </c>
      <c r="R23" s="103">
        <f t="shared" si="8"/>
        <v>1</v>
      </c>
      <c r="S23" s="103">
        <f t="shared" si="8"/>
        <v>0</v>
      </c>
      <c r="T23" s="103">
        <f t="shared" si="8"/>
        <v>0</v>
      </c>
      <c r="U23" s="103">
        <f t="shared" si="9"/>
        <v>2</v>
      </c>
      <c r="V23" s="103">
        <f t="shared" si="9"/>
        <v>0</v>
      </c>
      <c r="W23" s="103">
        <f t="shared" si="9"/>
        <v>0</v>
      </c>
      <c r="X23" s="103">
        <f t="shared" si="9"/>
        <v>2</v>
      </c>
      <c r="Y23" s="103">
        <f t="shared" si="9"/>
        <v>4</v>
      </c>
      <c r="Z23" s="103">
        <f t="shared" si="9"/>
        <v>3</v>
      </c>
      <c r="AA23" s="103">
        <f t="shared" si="9"/>
        <v>4</v>
      </c>
      <c r="AB23" s="103">
        <f t="shared" si="9"/>
        <v>3</v>
      </c>
      <c r="AC23" s="103">
        <f t="shared" si="9"/>
        <v>3</v>
      </c>
      <c r="AD23" s="103">
        <f t="shared" si="9"/>
        <v>2</v>
      </c>
      <c r="AE23" s="103">
        <f t="shared" si="9"/>
        <v>2</v>
      </c>
      <c r="AF23" s="103">
        <f t="shared" si="9"/>
        <v>3</v>
      </c>
      <c r="AG23" s="103">
        <f t="shared" si="9"/>
        <v>3</v>
      </c>
      <c r="AH23" s="103">
        <f t="shared" si="9"/>
        <v>3</v>
      </c>
      <c r="AI23" s="103">
        <f t="shared" si="9"/>
        <v>3</v>
      </c>
      <c r="AJ23" s="103">
        <f t="shared" si="9"/>
        <v>2</v>
      </c>
      <c r="AK23" s="103">
        <f t="shared" si="9"/>
        <v>2</v>
      </c>
      <c r="AL23" s="103">
        <f t="shared" si="9"/>
        <v>1</v>
      </c>
      <c r="AM23" s="103">
        <f t="shared" si="9"/>
        <v>2</v>
      </c>
      <c r="AN23" s="339">
        <f t="shared" si="10"/>
        <v>2.35</v>
      </c>
      <c r="AQ23"/>
      <c r="AY23" s="8"/>
      <c r="AZ23" s="8"/>
    </row>
    <row r="24" spans="1:52" ht="31.2">
      <c r="C24" s="336">
        <v>1</v>
      </c>
      <c r="D24" s="202" t="s">
        <v>30</v>
      </c>
      <c r="E24" s="103">
        <f t="shared" si="8"/>
        <v>1</v>
      </c>
      <c r="F24" s="103">
        <f t="shared" si="11"/>
        <v>0</v>
      </c>
      <c r="G24" s="103">
        <f t="shared" si="11"/>
        <v>1</v>
      </c>
      <c r="H24" s="103">
        <f t="shared" si="11"/>
        <v>0</v>
      </c>
      <c r="I24" s="103">
        <f t="shared" si="11"/>
        <v>0</v>
      </c>
      <c r="J24" s="103">
        <f t="shared" si="11"/>
        <v>1</v>
      </c>
      <c r="K24" s="103">
        <f t="shared" si="8"/>
        <v>2</v>
      </c>
      <c r="L24" s="103">
        <f t="shared" si="8"/>
        <v>2</v>
      </c>
      <c r="M24" s="103">
        <f t="shared" si="8"/>
        <v>2</v>
      </c>
      <c r="N24" s="103">
        <f t="shared" si="8"/>
        <v>2</v>
      </c>
      <c r="O24" s="103">
        <f t="shared" si="8"/>
        <v>1</v>
      </c>
      <c r="P24" s="103">
        <f t="shared" si="8"/>
        <v>0</v>
      </c>
      <c r="Q24" s="103">
        <f t="shared" si="8"/>
        <v>0</v>
      </c>
      <c r="R24" s="103">
        <f t="shared" si="8"/>
        <v>0</v>
      </c>
      <c r="S24" s="103">
        <f t="shared" si="8"/>
        <v>1</v>
      </c>
      <c r="T24" s="103">
        <f t="shared" si="8"/>
        <v>1</v>
      </c>
      <c r="U24" s="103">
        <f t="shared" si="9"/>
        <v>1</v>
      </c>
      <c r="V24" s="103">
        <f t="shared" si="9"/>
        <v>2</v>
      </c>
      <c r="W24" s="103">
        <f t="shared" si="9"/>
        <v>1</v>
      </c>
      <c r="X24" s="103">
        <f t="shared" si="9"/>
        <v>0</v>
      </c>
      <c r="Y24" s="103">
        <f t="shared" si="9"/>
        <v>0</v>
      </c>
      <c r="Z24" s="103">
        <f t="shared" si="9"/>
        <v>0</v>
      </c>
      <c r="AA24" s="103">
        <f t="shared" si="9"/>
        <v>0</v>
      </c>
      <c r="AB24" s="103">
        <f t="shared" si="9"/>
        <v>0</v>
      </c>
      <c r="AC24" s="103">
        <f t="shared" si="9"/>
        <v>0</v>
      </c>
      <c r="AD24" s="103">
        <f t="shared" si="9"/>
        <v>0</v>
      </c>
      <c r="AE24" s="103">
        <f t="shared" si="9"/>
        <v>0</v>
      </c>
      <c r="AF24" s="103">
        <f t="shared" si="9"/>
        <v>0</v>
      </c>
      <c r="AG24" s="103">
        <f t="shared" si="9"/>
        <v>0</v>
      </c>
      <c r="AH24" s="103">
        <f t="shared" si="9"/>
        <v>0</v>
      </c>
      <c r="AI24" s="103">
        <f t="shared" si="9"/>
        <v>0</v>
      </c>
      <c r="AJ24" s="103">
        <f t="shared" si="9"/>
        <v>0</v>
      </c>
      <c r="AK24" s="103">
        <f t="shared" si="9"/>
        <v>0</v>
      </c>
      <c r="AL24" s="103">
        <f t="shared" si="9"/>
        <v>1</v>
      </c>
      <c r="AM24" s="103">
        <f t="shared" si="9"/>
        <v>0</v>
      </c>
      <c r="AN24" s="339">
        <f t="shared" si="10"/>
        <v>1.4166666666666667</v>
      </c>
      <c r="AQ24"/>
      <c r="AY24" s="8"/>
      <c r="AZ24" s="8"/>
    </row>
    <row r="25" spans="1:52" ht="31.2">
      <c r="D25" s="202" t="s">
        <v>32</v>
      </c>
      <c r="E25" s="103">
        <f t="shared" si="8"/>
        <v>0</v>
      </c>
      <c r="F25" s="103">
        <f t="shared" si="11"/>
        <v>2</v>
      </c>
      <c r="G25" s="103">
        <f t="shared" si="11"/>
        <v>0</v>
      </c>
      <c r="H25" s="103">
        <f t="shared" si="11"/>
        <v>0</v>
      </c>
      <c r="I25" s="103">
        <f t="shared" si="11"/>
        <v>0</v>
      </c>
      <c r="J25" s="103">
        <f t="shared" si="11"/>
        <v>0</v>
      </c>
      <c r="K25" s="103">
        <f t="shared" si="8"/>
        <v>0</v>
      </c>
      <c r="L25" s="103">
        <f t="shared" si="8"/>
        <v>0</v>
      </c>
      <c r="M25" s="103">
        <f t="shared" si="8"/>
        <v>0</v>
      </c>
      <c r="N25" s="103">
        <f t="shared" si="8"/>
        <v>0</v>
      </c>
      <c r="O25" s="103">
        <f t="shared" si="8"/>
        <v>0</v>
      </c>
      <c r="P25" s="103">
        <f t="shared" si="8"/>
        <v>0</v>
      </c>
      <c r="Q25" s="103">
        <f t="shared" si="8"/>
        <v>0</v>
      </c>
      <c r="R25" s="103">
        <f t="shared" si="8"/>
        <v>0</v>
      </c>
      <c r="S25" s="103">
        <f t="shared" si="8"/>
        <v>0</v>
      </c>
      <c r="T25" s="103">
        <f t="shared" si="8"/>
        <v>0</v>
      </c>
      <c r="U25" s="103">
        <f t="shared" si="9"/>
        <v>0</v>
      </c>
      <c r="V25" s="103">
        <f t="shared" si="9"/>
        <v>0</v>
      </c>
      <c r="W25" s="103">
        <f t="shared" si="9"/>
        <v>0</v>
      </c>
      <c r="X25" s="103">
        <f t="shared" si="9"/>
        <v>0</v>
      </c>
      <c r="Y25" s="103">
        <f t="shared" si="9"/>
        <v>0</v>
      </c>
      <c r="Z25" s="103">
        <f t="shared" si="9"/>
        <v>0</v>
      </c>
      <c r="AA25" s="103">
        <f t="shared" si="9"/>
        <v>0</v>
      </c>
      <c r="AB25" s="103">
        <f t="shared" si="9"/>
        <v>0</v>
      </c>
      <c r="AC25" s="103">
        <f t="shared" si="9"/>
        <v>0</v>
      </c>
      <c r="AD25" s="103">
        <f t="shared" si="9"/>
        <v>0</v>
      </c>
      <c r="AE25" s="103">
        <f t="shared" si="9"/>
        <v>0</v>
      </c>
      <c r="AF25" s="103">
        <f t="shared" si="9"/>
        <v>0</v>
      </c>
      <c r="AG25" s="103">
        <f t="shared" si="9"/>
        <v>0</v>
      </c>
      <c r="AH25" s="103">
        <f t="shared" si="9"/>
        <v>0</v>
      </c>
      <c r="AI25" s="103">
        <f t="shared" si="9"/>
        <v>0</v>
      </c>
      <c r="AJ25" s="103">
        <f t="shared" si="9"/>
        <v>0</v>
      </c>
      <c r="AK25" s="103">
        <f t="shared" si="9"/>
        <v>0</v>
      </c>
      <c r="AL25" s="103">
        <f t="shared" si="9"/>
        <v>0</v>
      </c>
      <c r="AM25" s="103">
        <f t="shared" si="9"/>
        <v>0</v>
      </c>
      <c r="AN25" s="339" t="e">
        <f t="shared" si="10"/>
        <v>#DIV/0!</v>
      </c>
      <c r="AQ25"/>
      <c r="AY25" s="8"/>
      <c r="AZ25" s="8"/>
    </row>
    <row r="26" spans="1:52" ht="31.2">
      <c r="C26" s="337">
        <v>4</v>
      </c>
      <c r="D26" s="202">
        <v>2</v>
      </c>
      <c r="E26" s="103">
        <f t="shared" si="8"/>
        <v>2</v>
      </c>
      <c r="F26" s="103">
        <f t="shared" si="11"/>
        <v>2</v>
      </c>
      <c r="G26" s="103">
        <f t="shared" si="11"/>
        <v>2</v>
      </c>
      <c r="H26" s="103">
        <f t="shared" si="11"/>
        <v>3</v>
      </c>
      <c r="I26" s="103">
        <f t="shared" si="11"/>
        <v>3</v>
      </c>
      <c r="J26" s="103">
        <f t="shared" si="11"/>
        <v>2</v>
      </c>
      <c r="K26" s="103">
        <f t="shared" si="8"/>
        <v>2</v>
      </c>
      <c r="L26" s="103">
        <f t="shared" si="8"/>
        <v>2</v>
      </c>
      <c r="M26" s="103">
        <f t="shared" si="8"/>
        <v>2</v>
      </c>
      <c r="N26" s="103">
        <f t="shared" si="8"/>
        <v>2</v>
      </c>
      <c r="O26" s="103">
        <f t="shared" si="8"/>
        <v>2</v>
      </c>
      <c r="P26" s="103">
        <f t="shared" si="8"/>
        <v>2</v>
      </c>
      <c r="Q26" s="103">
        <f t="shared" si="8"/>
        <v>2</v>
      </c>
      <c r="R26" s="103">
        <f t="shared" si="8"/>
        <v>2</v>
      </c>
      <c r="S26" s="103">
        <f t="shared" si="8"/>
        <v>2</v>
      </c>
      <c r="T26" s="103">
        <f t="shared" si="8"/>
        <v>2</v>
      </c>
      <c r="U26" s="103">
        <f t="shared" si="9"/>
        <v>2</v>
      </c>
      <c r="V26" s="103">
        <f t="shared" si="9"/>
        <v>2</v>
      </c>
      <c r="W26" s="103">
        <f t="shared" si="9"/>
        <v>2</v>
      </c>
      <c r="X26" s="103">
        <f t="shared" si="9"/>
        <v>1</v>
      </c>
      <c r="Y26" s="103">
        <f t="shared" si="9"/>
        <v>2</v>
      </c>
      <c r="Z26" s="103">
        <f t="shared" si="9"/>
        <v>2</v>
      </c>
      <c r="AA26" s="103">
        <f t="shared" si="9"/>
        <v>2</v>
      </c>
      <c r="AB26" s="103">
        <f t="shared" si="9"/>
        <v>2</v>
      </c>
      <c r="AC26" s="103">
        <f t="shared" si="9"/>
        <v>2</v>
      </c>
      <c r="AD26" s="103">
        <f t="shared" si="9"/>
        <v>2</v>
      </c>
      <c r="AE26" s="103">
        <f t="shared" si="9"/>
        <v>2</v>
      </c>
      <c r="AF26" s="103">
        <f t="shared" si="9"/>
        <v>2</v>
      </c>
      <c r="AG26" s="103">
        <f t="shared" si="9"/>
        <v>2</v>
      </c>
      <c r="AH26" s="103">
        <f t="shared" si="9"/>
        <v>2</v>
      </c>
      <c r="AI26" s="103">
        <f t="shared" si="9"/>
        <v>2</v>
      </c>
      <c r="AJ26" s="103">
        <f t="shared" si="9"/>
        <v>2</v>
      </c>
      <c r="AK26" s="103">
        <f t="shared" si="9"/>
        <v>3</v>
      </c>
      <c r="AL26" s="103">
        <f t="shared" si="9"/>
        <v>2</v>
      </c>
      <c r="AM26" s="103">
        <f t="shared" si="9"/>
        <v>2</v>
      </c>
      <c r="AN26" s="339">
        <f t="shared" si="10"/>
        <v>2</v>
      </c>
      <c r="AQ26"/>
      <c r="AY26" s="8"/>
      <c r="AZ26" s="8"/>
    </row>
    <row r="27" spans="1:52" ht="31.2" hidden="1">
      <c r="D27" s="202" t="s">
        <v>37</v>
      </c>
      <c r="E27" s="103">
        <f t="shared" si="8"/>
        <v>0</v>
      </c>
      <c r="F27" s="103">
        <f t="shared" si="11"/>
        <v>0</v>
      </c>
      <c r="G27" s="103">
        <f t="shared" si="11"/>
        <v>0</v>
      </c>
      <c r="H27" s="103">
        <f t="shared" si="11"/>
        <v>0</v>
      </c>
      <c r="I27" s="103">
        <f t="shared" si="11"/>
        <v>0</v>
      </c>
      <c r="J27" s="103">
        <f t="shared" si="11"/>
        <v>0</v>
      </c>
      <c r="K27" s="103">
        <f t="shared" si="8"/>
        <v>0</v>
      </c>
      <c r="L27" s="103">
        <f t="shared" si="8"/>
        <v>0</v>
      </c>
      <c r="M27" s="103">
        <f t="shared" si="8"/>
        <v>0</v>
      </c>
      <c r="N27" s="103">
        <f t="shared" si="8"/>
        <v>0</v>
      </c>
      <c r="O27" s="103">
        <f t="shared" si="8"/>
        <v>0</v>
      </c>
      <c r="P27" s="103">
        <f t="shared" si="8"/>
        <v>0</v>
      </c>
      <c r="Q27" s="103">
        <f t="shared" si="8"/>
        <v>0</v>
      </c>
      <c r="R27" s="103">
        <f t="shared" si="8"/>
        <v>0</v>
      </c>
      <c r="S27" s="103">
        <f t="shared" si="8"/>
        <v>0</v>
      </c>
      <c r="T27" s="103">
        <f t="shared" si="8"/>
        <v>0</v>
      </c>
      <c r="U27" s="103">
        <f t="shared" si="9"/>
        <v>0</v>
      </c>
      <c r="V27" s="103">
        <f t="shared" si="9"/>
        <v>0</v>
      </c>
      <c r="W27" s="103">
        <f t="shared" si="9"/>
        <v>0</v>
      </c>
      <c r="X27" s="103">
        <f t="shared" si="9"/>
        <v>0</v>
      </c>
      <c r="Y27" s="103">
        <f t="shared" si="9"/>
        <v>0</v>
      </c>
      <c r="Z27" s="103">
        <f t="shared" si="9"/>
        <v>0</v>
      </c>
      <c r="AA27" s="103">
        <f t="shared" si="9"/>
        <v>0</v>
      </c>
      <c r="AB27" s="103">
        <f t="shared" si="9"/>
        <v>0</v>
      </c>
      <c r="AC27" s="103">
        <f t="shared" si="9"/>
        <v>0</v>
      </c>
      <c r="AD27" s="103">
        <f t="shared" si="9"/>
        <v>0</v>
      </c>
      <c r="AE27" s="103">
        <f t="shared" si="9"/>
        <v>0</v>
      </c>
      <c r="AF27" s="103">
        <f t="shared" si="9"/>
        <v>0</v>
      </c>
      <c r="AG27" s="103">
        <f t="shared" si="9"/>
        <v>0</v>
      </c>
      <c r="AH27" s="103">
        <f t="shared" si="9"/>
        <v>0</v>
      </c>
      <c r="AI27" s="103">
        <f t="shared" si="9"/>
        <v>0</v>
      </c>
      <c r="AJ27" s="103">
        <f t="shared" si="9"/>
        <v>0</v>
      </c>
      <c r="AK27" s="103">
        <f t="shared" si="9"/>
        <v>0</v>
      </c>
      <c r="AL27" s="103">
        <f t="shared" si="9"/>
        <v>0</v>
      </c>
      <c r="AM27" s="103">
        <f t="shared" si="9"/>
        <v>0</v>
      </c>
      <c r="AN27" s="339">
        <f>AVERAGE(J27:AM27)</f>
        <v>0</v>
      </c>
      <c r="AQ27"/>
      <c r="AY27" s="8"/>
      <c r="AZ27" s="8"/>
    </row>
    <row r="28" spans="1:52" ht="31.2" hidden="1">
      <c r="D28" s="202" t="s">
        <v>40</v>
      </c>
      <c r="E28" s="103">
        <f t="shared" si="8"/>
        <v>0</v>
      </c>
      <c r="F28" s="103">
        <f t="shared" ref="F28:AM31" si="12">COUNTIF(F$4:F$18,$D28)</f>
        <v>0</v>
      </c>
      <c r="G28" s="103">
        <f t="shared" si="12"/>
        <v>0</v>
      </c>
      <c r="H28" s="103">
        <f t="shared" si="12"/>
        <v>0</v>
      </c>
      <c r="I28" s="103">
        <f t="shared" si="12"/>
        <v>0</v>
      </c>
      <c r="J28" s="103">
        <f t="shared" si="12"/>
        <v>0</v>
      </c>
      <c r="K28" s="103">
        <f t="shared" si="12"/>
        <v>0</v>
      </c>
      <c r="L28" s="103">
        <f t="shared" si="12"/>
        <v>0</v>
      </c>
      <c r="M28" s="103">
        <f t="shared" si="12"/>
        <v>0</v>
      </c>
      <c r="N28" s="103">
        <f t="shared" si="12"/>
        <v>0</v>
      </c>
      <c r="O28" s="103">
        <f t="shared" si="12"/>
        <v>0</v>
      </c>
      <c r="P28" s="103">
        <f t="shared" si="12"/>
        <v>0</v>
      </c>
      <c r="Q28" s="103">
        <f t="shared" si="12"/>
        <v>0</v>
      </c>
      <c r="R28" s="103">
        <f t="shared" si="12"/>
        <v>0</v>
      </c>
      <c r="S28" s="103">
        <f t="shared" si="12"/>
        <v>0</v>
      </c>
      <c r="T28" s="103">
        <f t="shared" si="12"/>
        <v>0</v>
      </c>
      <c r="U28" s="103">
        <f t="shared" si="12"/>
        <v>0</v>
      </c>
      <c r="V28" s="103">
        <f t="shared" si="12"/>
        <v>0</v>
      </c>
      <c r="W28" s="103">
        <f t="shared" si="12"/>
        <v>0</v>
      </c>
      <c r="X28" s="103">
        <f t="shared" si="12"/>
        <v>0</v>
      </c>
      <c r="Y28" s="103">
        <f t="shared" si="12"/>
        <v>0</v>
      </c>
      <c r="Z28" s="103">
        <f t="shared" si="12"/>
        <v>0</v>
      </c>
      <c r="AA28" s="103">
        <f t="shared" si="12"/>
        <v>0</v>
      </c>
      <c r="AB28" s="103">
        <f t="shared" si="12"/>
        <v>0</v>
      </c>
      <c r="AC28" s="103">
        <f t="shared" si="12"/>
        <v>0</v>
      </c>
      <c r="AD28" s="103">
        <f t="shared" si="12"/>
        <v>0</v>
      </c>
      <c r="AE28" s="103">
        <f t="shared" si="12"/>
        <v>0</v>
      </c>
      <c r="AF28" s="103">
        <f t="shared" si="12"/>
        <v>0</v>
      </c>
      <c r="AG28" s="103">
        <f t="shared" si="12"/>
        <v>0</v>
      </c>
      <c r="AH28" s="103">
        <f t="shared" si="12"/>
        <v>0</v>
      </c>
      <c r="AI28" s="103">
        <f t="shared" si="12"/>
        <v>0</v>
      </c>
      <c r="AJ28" s="103">
        <f t="shared" si="12"/>
        <v>0</v>
      </c>
      <c r="AK28" s="103">
        <f t="shared" si="12"/>
        <v>0</v>
      </c>
      <c r="AL28" s="103">
        <f t="shared" si="12"/>
        <v>0</v>
      </c>
      <c r="AM28" s="103">
        <f t="shared" si="12"/>
        <v>0</v>
      </c>
      <c r="AN28" s="339">
        <f>AVERAGE(J28:AM28)</f>
        <v>0</v>
      </c>
      <c r="AQ28"/>
      <c r="AY28" s="8"/>
      <c r="AZ28" s="8"/>
    </row>
    <row r="29" spans="1:52" ht="31.2">
      <c r="D29" s="203">
        <v>3</v>
      </c>
      <c r="E29" s="103">
        <f t="shared" si="8"/>
        <v>0</v>
      </c>
      <c r="F29" s="103">
        <f t="shared" si="12"/>
        <v>0</v>
      </c>
      <c r="G29" s="103">
        <f t="shared" si="12"/>
        <v>0</v>
      </c>
      <c r="H29" s="103">
        <f t="shared" si="12"/>
        <v>0</v>
      </c>
      <c r="I29" s="103">
        <f t="shared" si="12"/>
        <v>0</v>
      </c>
      <c r="J29" s="103">
        <f t="shared" si="12"/>
        <v>0</v>
      </c>
      <c r="K29" s="103">
        <f t="shared" si="12"/>
        <v>0</v>
      </c>
      <c r="L29" s="103">
        <f t="shared" si="12"/>
        <v>0</v>
      </c>
      <c r="M29" s="103">
        <f t="shared" si="12"/>
        <v>0</v>
      </c>
      <c r="N29" s="103">
        <f t="shared" si="12"/>
        <v>0</v>
      </c>
      <c r="O29" s="103">
        <f t="shared" si="12"/>
        <v>0</v>
      </c>
      <c r="P29" s="103">
        <f t="shared" si="12"/>
        <v>0</v>
      </c>
      <c r="Q29" s="103">
        <f t="shared" si="12"/>
        <v>0</v>
      </c>
      <c r="R29" s="103">
        <f t="shared" si="12"/>
        <v>0</v>
      </c>
      <c r="S29" s="103">
        <f t="shared" si="12"/>
        <v>0</v>
      </c>
      <c r="T29" s="103">
        <f t="shared" si="12"/>
        <v>0</v>
      </c>
      <c r="U29" s="103">
        <f t="shared" si="12"/>
        <v>0</v>
      </c>
      <c r="V29" s="103">
        <f t="shared" si="12"/>
        <v>0</v>
      </c>
      <c r="W29" s="103">
        <f t="shared" si="12"/>
        <v>0</v>
      </c>
      <c r="X29" s="103">
        <f t="shared" si="12"/>
        <v>0</v>
      </c>
      <c r="Y29" s="103">
        <f t="shared" si="12"/>
        <v>0</v>
      </c>
      <c r="Z29" s="103">
        <f t="shared" si="12"/>
        <v>0</v>
      </c>
      <c r="AA29" s="103">
        <f t="shared" si="12"/>
        <v>0</v>
      </c>
      <c r="AB29" s="103">
        <f t="shared" si="12"/>
        <v>0</v>
      </c>
      <c r="AC29" s="103">
        <f t="shared" si="12"/>
        <v>0</v>
      </c>
      <c r="AD29" s="103">
        <f t="shared" si="12"/>
        <v>0</v>
      </c>
      <c r="AE29" s="103">
        <f t="shared" si="12"/>
        <v>0</v>
      </c>
      <c r="AF29" s="103">
        <f t="shared" si="12"/>
        <v>0</v>
      </c>
      <c r="AG29" s="103">
        <f t="shared" si="12"/>
        <v>0</v>
      </c>
      <c r="AH29" s="103">
        <f t="shared" si="12"/>
        <v>0</v>
      </c>
      <c r="AI29" s="103">
        <f t="shared" si="12"/>
        <v>0</v>
      </c>
      <c r="AJ29" s="103">
        <f t="shared" si="12"/>
        <v>0</v>
      </c>
      <c r="AK29" s="103">
        <f t="shared" si="12"/>
        <v>0</v>
      </c>
      <c r="AL29" s="103">
        <f t="shared" si="12"/>
        <v>0</v>
      </c>
      <c r="AM29" s="103">
        <f t="shared" si="12"/>
        <v>0</v>
      </c>
      <c r="AN29" s="22"/>
      <c r="AQ29"/>
      <c r="AY29" s="8"/>
      <c r="AZ29" s="8"/>
    </row>
    <row r="30" spans="1:52" ht="31.2">
      <c r="D30" s="204" t="s">
        <v>56</v>
      </c>
      <c r="E30" s="103">
        <f>COUNTIF(E$4:E$18,$D30)</f>
        <v>6</v>
      </c>
      <c r="F30" s="103">
        <f t="shared" si="12"/>
        <v>6</v>
      </c>
      <c r="G30" s="103">
        <f t="shared" si="12"/>
        <v>7</v>
      </c>
      <c r="H30" s="103">
        <f t="shared" si="12"/>
        <v>7</v>
      </c>
      <c r="I30" s="103">
        <f t="shared" si="12"/>
        <v>8</v>
      </c>
      <c r="J30" s="103">
        <f t="shared" si="12"/>
        <v>7</v>
      </c>
      <c r="K30" s="103">
        <f t="shared" si="12"/>
        <v>5</v>
      </c>
      <c r="L30" s="103">
        <f t="shared" si="12"/>
        <v>5</v>
      </c>
      <c r="M30" s="103">
        <f t="shared" si="12"/>
        <v>6</v>
      </c>
      <c r="N30" s="103">
        <f t="shared" si="12"/>
        <v>5</v>
      </c>
      <c r="O30" s="103">
        <f t="shared" si="12"/>
        <v>4</v>
      </c>
      <c r="P30" s="103">
        <f t="shared" si="12"/>
        <v>8</v>
      </c>
      <c r="Q30" s="103">
        <f t="shared" si="12"/>
        <v>8</v>
      </c>
      <c r="R30" s="103">
        <f t="shared" si="12"/>
        <v>5</v>
      </c>
      <c r="S30" s="103">
        <f t="shared" si="12"/>
        <v>5</v>
      </c>
      <c r="T30" s="103">
        <f t="shared" si="12"/>
        <v>5</v>
      </c>
      <c r="U30" s="103">
        <f t="shared" si="12"/>
        <v>5</v>
      </c>
      <c r="V30" s="103">
        <f t="shared" si="12"/>
        <v>5</v>
      </c>
      <c r="W30" s="103">
        <f t="shared" si="12"/>
        <v>6</v>
      </c>
      <c r="X30" s="103">
        <f t="shared" si="12"/>
        <v>8</v>
      </c>
      <c r="Y30" s="103">
        <f t="shared" si="12"/>
        <v>4</v>
      </c>
      <c r="Z30" s="103">
        <f t="shared" si="12"/>
        <v>5</v>
      </c>
      <c r="AA30" s="103">
        <f t="shared" si="12"/>
        <v>5</v>
      </c>
      <c r="AB30" s="103">
        <f t="shared" si="12"/>
        <v>5</v>
      </c>
      <c r="AC30" s="103">
        <f t="shared" si="12"/>
        <v>5</v>
      </c>
      <c r="AD30" s="103">
        <f t="shared" si="12"/>
        <v>6</v>
      </c>
      <c r="AE30" s="103">
        <f t="shared" si="12"/>
        <v>6</v>
      </c>
      <c r="AF30" s="103">
        <f t="shared" si="12"/>
        <v>5</v>
      </c>
      <c r="AG30" s="103">
        <f t="shared" si="12"/>
        <v>5</v>
      </c>
      <c r="AH30" s="103">
        <f t="shared" si="12"/>
        <v>5</v>
      </c>
      <c r="AI30" s="103">
        <f t="shared" si="12"/>
        <v>5</v>
      </c>
      <c r="AJ30" s="103">
        <f t="shared" si="12"/>
        <v>5</v>
      </c>
      <c r="AK30" s="103">
        <f t="shared" si="12"/>
        <v>7</v>
      </c>
      <c r="AL30" s="103">
        <f t="shared" si="12"/>
        <v>6</v>
      </c>
      <c r="AM30" s="103">
        <f t="shared" si="12"/>
        <v>4</v>
      </c>
      <c r="AN30" s="22"/>
      <c r="AO30" s="22"/>
      <c r="AP30" s="22"/>
      <c r="AY30" s="8"/>
      <c r="AZ30" s="8"/>
    </row>
    <row r="31" spans="1:52" ht="31.2">
      <c r="D31" s="205" t="s">
        <v>84</v>
      </c>
      <c r="E31" s="103">
        <f>COUNTIF(E$4:E$18,$D31)</f>
        <v>0</v>
      </c>
      <c r="F31" s="103">
        <f t="shared" si="12"/>
        <v>0</v>
      </c>
      <c r="G31" s="103">
        <f t="shared" si="12"/>
        <v>0</v>
      </c>
      <c r="H31" s="103">
        <f t="shared" si="12"/>
        <v>1</v>
      </c>
      <c r="I31" s="103">
        <f t="shared" si="12"/>
        <v>0</v>
      </c>
      <c r="J31" s="103">
        <f t="shared" si="12"/>
        <v>1</v>
      </c>
      <c r="K31" s="103">
        <f t="shared" si="12"/>
        <v>1</v>
      </c>
      <c r="L31" s="103">
        <f t="shared" si="12"/>
        <v>0</v>
      </c>
      <c r="M31" s="103">
        <f t="shared" si="12"/>
        <v>0</v>
      </c>
      <c r="N31" s="103">
        <f t="shared" si="12"/>
        <v>0</v>
      </c>
      <c r="O31" s="103">
        <f t="shared" si="12"/>
        <v>4</v>
      </c>
      <c r="P31" s="103">
        <f t="shared" si="12"/>
        <v>0</v>
      </c>
      <c r="Q31" s="103">
        <f t="shared" si="12"/>
        <v>0</v>
      </c>
      <c r="R31" s="103">
        <f t="shared" si="12"/>
        <v>0</v>
      </c>
      <c r="S31" s="103">
        <f t="shared" si="12"/>
        <v>0</v>
      </c>
      <c r="T31" s="103">
        <f t="shared" si="12"/>
        <v>0</v>
      </c>
      <c r="U31" s="103">
        <f t="shared" si="12"/>
        <v>0</v>
      </c>
      <c r="V31" s="103">
        <f t="shared" si="12"/>
        <v>0</v>
      </c>
      <c r="W31" s="103">
        <f t="shared" si="12"/>
        <v>1</v>
      </c>
      <c r="X31" s="103">
        <f t="shared" si="12"/>
        <v>0</v>
      </c>
      <c r="Y31" s="103">
        <f t="shared" si="12"/>
        <v>0</v>
      </c>
      <c r="Z31" s="103">
        <f t="shared" si="12"/>
        <v>0</v>
      </c>
      <c r="AA31" s="103">
        <f t="shared" si="12"/>
        <v>0</v>
      </c>
      <c r="AB31" s="103">
        <f t="shared" si="12"/>
        <v>0</v>
      </c>
      <c r="AC31" s="103">
        <f t="shared" si="12"/>
        <v>0</v>
      </c>
      <c r="AD31" s="103">
        <f t="shared" si="12"/>
        <v>0</v>
      </c>
      <c r="AE31" s="103">
        <f t="shared" si="12"/>
        <v>0</v>
      </c>
      <c r="AF31" s="103">
        <f t="shared" si="12"/>
        <v>0</v>
      </c>
      <c r="AG31" s="103">
        <f t="shared" si="12"/>
        <v>0</v>
      </c>
      <c r="AH31" s="103">
        <f t="shared" si="12"/>
        <v>0</v>
      </c>
      <c r="AI31" s="103">
        <f t="shared" si="12"/>
        <v>0</v>
      </c>
      <c r="AJ31" s="103">
        <f t="shared" si="12"/>
        <v>1</v>
      </c>
      <c r="AK31" s="103">
        <f t="shared" si="12"/>
        <v>0</v>
      </c>
      <c r="AL31" s="103">
        <f t="shared" si="12"/>
        <v>1</v>
      </c>
      <c r="AM31" s="103">
        <f t="shared" si="12"/>
        <v>0</v>
      </c>
      <c r="AN31" s="22"/>
      <c r="AO31" s="22"/>
      <c r="AP31" s="22"/>
      <c r="AY31" s="8"/>
      <c r="AZ31" s="8"/>
    </row>
    <row r="32" spans="1:52" ht="31.2">
      <c r="D32" s="205" t="s">
        <v>85</v>
      </c>
      <c r="E32" s="206">
        <f>SUM(E29:E30)</f>
        <v>6</v>
      </c>
      <c r="F32" s="206">
        <f t="shared" ref="F32:I32" si="13">SUM(F29:F30)</f>
        <v>6</v>
      </c>
      <c r="G32" s="206">
        <f t="shared" si="13"/>
        <v>7</v>
      </c>
      <c r="H32" s="206">
        <f t="shared" si="13"/>
        <v>7</v>
      </c>
      <c r="I32" s="206">
        <f t="shared" si="13"/>
        <v>8</v>
      </c>
      <c r="J32" s="206">
        <f>SUM(J30:J31)</f>
        <v>8</v>
      </c>
      <c r="K32" s="206">
        <f t="shared" ref="K32:AI32" si="14">SUM(K30:K31)</f>
        <v>6</v>
      </c>
      <c r="L32" s="206">
        <f t="shared" si="14"/>
        <v>5</v>
      </c>
      <c r="M32" s="206">
        <f t="shared" si="14"/>
        <v>6</v>
      </c>
      <c r="N32" s="206">
        <f t="shared" si="14"/>
        <v>5</v>
      </c>
      <c r="O32" s="206">
        <f t="shared" si="14"/>
        <v>8</v>
      </c>
      <c r="P32" s="206">
        <f t="shared" si="14"/>
        <v>8</v>
      </c>
      <c r="Q32" s="206">
        <f t="shared" si="14"/>
        <v>8</v>
      </c>
      <c r="R32" s="206">
        <f t="shared" si="14"/>
        <v>5</v>
      </c>
      <c r="S32" s="206">
        <f t="shared" si="14"/>
        <v>5</v>
      </c>
      <c r="T32" s="206">
        <f t="shared" si="14"/>
        <v>5</v>
      </c>
      <c r="U32" s="206">
        <f t="shared" si="14"/>
        <v>5</v>
      </c>
      <c r="V32" s="206">
        <f t="shared" si="14"/>
        <v>5</v>
      </c>
      <c r="W32" s="206">
        <f t="shared" si="14"/>
        <v>7</v>
      </c>
      <c r="X32" s="206">
        <f t="shared" si="14"/>
        <v>8</v>
      </c>
      <c r="Y32" s="206">
        <f t="shared" si="14"/>
        <v>4</v>
      </c>
      <c r="Z32" s="206">
        <f t="shared" si="14"/>
        <v>5</v>
      </c>
      <c r="AA32" s="206">
        <f t="shared" si="14"/>
        <v>5</v>
      </c>
      <c r="AB32" s="206">
        <f t="shared" si="14"/>
        <v>5</v>
      </c>
      <c r="AC32" s="206">
        <f t="shared" si="14"/>
        <v>5</v>
      </c>
      <c r="AD32" s="206">
        <f t="shared" si="14"/>
        <v>6</v>
      </c>
      <c r="AE32" s="206">
        <f t="shared" si="14"/>
        <v>6</v>
      </c>
      <c r="AF32" s="206">
        <f t="shared" si="14"/>
        <v>5</v>
      </c>
      <c r="AG32" s="206">
        <f t="shared" si="14"/>
        <v>5</v>
      </c>
      <c r="AH32" s="206">
        <f t="shared" si="14"/>
        <v>5</v>
      </c>
      <c r="AI32" s="206">
        <f t="shared" si="14"/>
        <v>5</v>
      </c>
      <c r="AJ32" s="206">
        <f t="shared" ref="AJ32:AL32" si="15">SUM(AJ30:AJ31)</f>
        <v>6</v>
      </c>
      <c r="AK32" s="206">
        <f t="shared" si="15"/>
        <v>7</v>
      </c>
      <c r="AL32" s="206">
        <f t="shared" si="15"/>
        <v>7</v>
      </c>
      <c r="AM32" s="206">
        <f t="shared" ref="AM32" si="16">SUM(AM30:AM31)</f>
        <v>4</v>
      </c>
      <c r="AN32" s="22"/>
      <c r="AO32" s="22"/>
      <c r="AP32" s="22"/>
      <c r="AY32" s="8"/>
      <c r="AZ32" s="8"/>
    </row>
    <row r="33" spans="2:42" ht="31.2">
      <c r="D33" s="205" t="s">
        <v>86</v>
      </c>
      <c r="E33" s="206">
        <f t="shared" ref="E33" si="17">SUM(E19:E29)</f>
        <v>9</v>
      </c>
      <c r="F33" s="206">
        <f t="shared" ref="F33:J33" si="18">SUM(F19:F29)</f>
        <v>9</v>
      </c>
      <c r="G33" s="206">
        <f t="shared" si="18"/>
        <v>8</v>
      </c>
      <c r="H33" s="206">
        <f t="shared" si="18"/>
        <v>7</v>
      </c>
      <c r="I33" s="206">
        <f t="shared" si="18"/>
        <v>7</v>
      </c>
      <c r="J33" s="206">
        <f t="shared" si="18"/>
        <v>7</v>
      </c>
      <c r="K33" s="206">
        <f t="shared" ref="K33:AI33" si="19">SUM(K19:K29)</f>
        <v>9</v>
      </c>
      <c r="L33" s="206">
        <f t="shared" si="19"/>
        <v>10</v>
      </c>
      <c r="M33" s="206">
        <f t="shared" si="19"/>
        <v>9</v>
      </c>
      <c r="N33" s="206">
        <f t="shared" si="19"/>
        <v>10</v>
      </c>
      <c r="O33" s="206">
        <f t="shared" si="19"/>
        <v>7</v>
      </c>
      <c r="P33" s="206">
        <f t="shared" si="19"/>
        <v>7</v>
      </c>
      <c r="Q33" s="206">
        <f t="shared" si="19"/>
        <v>7</v>
      </c>
      <c r="R33" s="206">
        <f t="shared" si="19"/>
        <v>10</v>
      </c>
      <c r="S33" s="206">
        <f t="shared" si="19"/>
        <v>10</v>
      </c>
      <c r="T33" s="206">
        <f t="shared" si="19"/>
        <v>10</v>
      </c>
      <c r="U33" s="206">
        <f t="shared" si="19"/>
        <v>10</v>
      </c>
      <c r="V33" s="206">
        <f t="shared" si="19"/>
        <v>10</v>
      </c>
      <c r="W33" s="206">
        <f t="shared" si="19"/>
        <v>8</v>
      </c>
      <c r="X33" s="206">
        <f t="shared" si="19"/>
        <v>7</v>
      </c>
      <c r="Y33" s="206">
        <f t="shared" si="19"/>
        <v>11</v>
      </c>
      <c r="Z33" s="206">
        <f t="shared" si="19"/>
        <v>10</v>
      </c>
      <c r="AA33" s="206">
        <f t="shared" si="19"/>
        <v>10</v>
      </c>
      <c r="AB33" s="206">
        <f t="shared" si="19"/>
        <v>10</v>
      </c>
      <c r="AC33" s="206">
        <f t="shared" si="19"/>
        <v>10</v>
      </c>
      <c r="AD33" s="206">
        <f t="shared" si="19"/>
        <v>9</v>
      </c>
      <c r="AE33" s="206">
        <f t="shared" si="19"/>
        <v>9</v>
      </c>
      <c r="AF33" s="206">
        <f t="shared" si="19"/>
        <v>10</v>
      </c>
      <c r="AG33" s="206">
        <f t="shared" si="19"/>
        <v>10</v>
      </c>
      <c r="AH33" s="206">
        <f t="shared" si="19"/>
        <v>10</v>
      </c>
      <c r="AI33" s="206">
        <f t="shared" si="19"/>
        <v>10</v>
      </c>
      <c r="AJ33" s="206">
        <f t="shared" ref="AJ33:AL33" si="20">SUM(AJ19:AJ29)</f>
        <v>9</v>
      </c>
      <c r="AK33" s="206">
        <f t="shared" si="20"/>
        <v>8</v>
      </c>
      <c r="AL33" s="206">
        <f t="shared" si="20"/>
        <v>8</v>
      </c>
      <c r="AM33" s="206">
        <f t="shared" ref="AM33" si="21">SUM(AM19:AM29)</f>
        <v>11</v>
      </c>
      <c r="AN33" s="22"/>
      <c r="AO33" s="22"/>
      <c r="AP33" s="22"/>
    </row>
    <row r="34" spans="2:42">
      <c r="J34" s="8">
        <v>10</v>
      </c>
      <c r="K34" s="8">
        <v>10</v>
      </c>
      <c r="L34" s="8">
        <v>10</v>
      </c>
      <c r="M34" s="8">
        <v>10</v>
      </c>
      <c r="N34" s="8">
        <v>10</v>
      </c>
      <c r="O34" s="8">
        <v>10</v>
      </c>
      <c r="P34" s="8">
        <v>10</v>
      </c>
      <c r="X34" s="8"/>
      <c r="AD34" s="8"/>
      <c r="AE34" s="8"/>
      <c r="AF34" s="8"/>
      <c r="AG34" s="8"/>
      <c r="AH34" s="8"/>
      <c r="AI34" s="8"/>
      <c r="AJ34" s="8"/>
      <c r="AK34" s="8"/>
      <c r="AL34" s="8"/>
      <c r="AM34" s="8"/>
    </row>
    <row r="35" spans="2:42">
      <c r="O35" s="12" t="s">
        <v>218</v>
      </c>
      <c r="P35" s="12" t="s">
        <v>218</v>
      </c>
    </row>
    <row r="38" spans="2:42" ht="15" thickBot="1"/>
    <row r="39" spans="2:42" ht="27" thickTop="1" thickBot="1">
      <c r="B39" s="70" t="s">
        <v>155</v>
      </c>
      <c r="C39" s="71">
        <v>197269</v>
      </c>
      <c r="D39" s="71">
        <v>4105</v>
      </c>
    </row>
    <row r="40" spans="2:42" ht="15" thickTop="1"/>
  </sheetData>
  <mergeCells count="7">
    <mergeCell ref="AQ2:AX2"/>
    <mergeCell ref="A2:A3"/>
    <mergeCell ref="B2:B3"/>
    <mergeCell ref="C2:C3"/>
    <mergeCell ref="D2:D3"/>
    <mergeCell ref="AN2:AO2"/>
    <mergeCell ref="AP2:AP3"/>
  </mergeCells>
  <conditionalFormatting sqref="J2:AM2">
    <cfRule type="containsText" dxfId="40" priority="1" operator="containsText" text="Mg">
      <formula>NOT(ISERROR(SEARCH("Mg",J2)))</formula>
    </cfRule>
    <cfRule type="containsText" dxfId="39" priority="2" operator="containsText" text="Sb">
      <formula>NOT(ISERROR(SEARCH("Sb",J2)))</formula>
    </cfRule>
    <cfRule type="expression" dxfId="38" priority="3">
      <formula>$E$6=Sb</formula>
    </cfRule>
    <cfRule type="expression" dxfId="37" priority="4">
      <formula>J$6=Sb</formula>
    </cfRule>
    <cfRule type="expression" dxfId="36" priority="5">
      <formula>J$6=Sb</formula>
    </cfRule>
  </conditionalFormatting>
  <conditionalFormatting sqref="AP4:AP18">
    <cfRule type="cellIs" dxfId="35" priority="11" operator="greaterThan">
      <formula>2</formula>
    </cfRule>
  </conditionalFormatting>
  <conditionalFormatting sqref="AP30:AP33">
    <cfRule type="cellIs" dxfId="34" priority="12" operator="greaterThan">
      <formula>2</formula>
    </cfRule>
  </conditionalFormatting>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0"/>
  </sheetPr>
  <dimension ref="A3:BA49"/>
  <sheetViews>
    <sheetView zoomScale="25" zoomScaleNormal="25" workbookViewId="0">
      <pane xSplit="4" topLeftCell="E1" activePane="topRight" state="frozen"/>
      <selection pane="topRight" activeCell="B22" activeCellId="1" sqref="B7:B11 B22:B25"/>
    </sheetView>
  </sheetViews>
  <sheetFormatPr defaultColWidth="9" defaultRowHeight="14.4"/>
  <cols>
    <col min="1" max="1" width="8.6640625" customWidth="1"/>
    <col min="2" max="2" width="73" bestFit="1" customWidth="1"/>
    <col min="3" max="3" width="21.5546875" style="8" customWidth="1"/>
    <col min="4" max="4" width="15.33203125" style="8" customWidth="1"/>
    <col min="5" max="17" width="13.6640625" style="8" customWidth="1"/>
    <col min="18" max="18" width="12.5546875" style="8" customWidth="1"/>
    <col min="19" max="21" width="13.6640625" style="8" customWidth="1"/>
    <col min="22" max="22" width="10.44140625" style="8" customWidth="1"/>
    <col min="23" max="23" width="9.6640625" style="8" customWidth="1"/>
    <col min="24" max="24" width="10.109375" style="8" customWidth="1"/>
    <col min="25" max="25" width="10" style="8" customWidth="1"/>
    <col min="26" max="26" width="9.5546875" style="8" customWidth="1"/>
    <col min="27" max="27" width="10" style="8" customWidth="1"/>
    <col min="28" max="28" width="9.5546875" style="8" customWidth="1"/>
    <col min="29" max="29" width="10.5546875" style="8" customWidth="1"/>
    <col min="30" max="30" width="9.5546875" style="8" customWidth="1"/>
    <col min="31" max="31" width="10.6640625" style="12" customWidth="1"/>
    <col min="32" max="32" width="8.33203125" style="12" customWidth="1"/>
    <col min="33" max="33" width="9.109375" style="8" customWidth="1"/>
    <col min="34" max="39" width="9.5546875" style="8" customWidth="1"/>
    <col min="40" max="40" width="14.44140625" style="12" customWidth="1"/>
    <col min="41" max="41" width="11" customWidth="1"/>
    <col min="42" max="42" width="13.33203125" customWidth="1"/>
    <col min="43" max="43" width="6.88671875" style="12" hidden="1" customWidth="1"/>
    <col min="44" max="46" width="5.109375" style="12" hidden="1" customWidth="1"/>
    <col min="47" max="47" width="3.33203125" style="12" hidden="1" customWidth="1"/>
    <col min="48" max="48" width="12.109375" style="12" customWidth="1"/>
    <col min="49" max="49" width="12" style="12" customWidth="1"/>
    <col min="50" max="50" width="11.44140625" style="12" customWidth="1"/>
    <col min="51" max="51" width="8.5546875" customWidth="1"/>
    <col min="52" max="52" width="14.88671875" customWidth="1"/>
    <col min="53" max="53" width="9.109375" style="12"/>
  </cols>
  <sheetData>
    <row r="3" spans="1:52">
      <c r="U3" s="8" t="s">
        <v>404</v>
      </c>
    </row>
    <row r="4" spans="1:52" ht="15" thickBot="1"/>
    <row r="5" spans="1:52" ht="17.399999999999999">
      <c r="A5" s="515" t="s">
        <v>0</v>
      </c>
      <c r="B5" s="517" t="s">
        <v>87</v>
      </c>
      <c r="C5" s="517" t="s">
        <v>2</v>
      </c>
      <c r="D5" s="517" t="s">
        <v>88</v>
      </c>
      <c r="E5" s="72" t="s">
        <v>233</v>
      </c>
      <c r="F5" s="72" t="s">
        <v>248</v>
      </c>
      <c r="G5" s="72" t="s">
        <v>217</v>
      </c>
      <c r="H5" s="72"/>
      <c r="I5" s="72" t="str">
        <f>IF(G5="Sn","Sl",IF(G5="Sl","Rb",IF(G5="Rb","Km",IF(G5="Km","Jm",IF(G5="Jm","Sb",IF(G5="Sb","Mg",IF(G5="Mg","Sn")))))))</f>
        <v>Km</v>
      </c>
      <c r="J5" s="72" t="s">
        <v>453</v>
      </c>
      <c r="K5" s="72" t="str">
        <f>IF(J5="Sn","Sl",IF(J5="Sl","Rb",IF(J5="Rb","Km",IF(J5="Km","Jm",IF(J5="Jm","Sb",IF(J5="Sb","Mg",IF(J5="Mg","Sn")))))))</f>
        <v>Sn</v>
      </c>
      <c r="L5" s="72" t="str">
        <f t="shared" ref="L5:AI5" si="0">IF(K5="Sn","Sl",IF(K5="Sl","Rb",IF(K5="Rb","Km",IF(K5="Km","Jm",IF(K5="Jm","Sb",IF(K5="Sb","Mg",IF(K5="Mg","Sn")))))))</f>
        <v>Sl</v>
      </c>
      <c r="M5" s="72" t="str">
        <f t="shared" si="0"/>
        <v>Rb</v>
      </c>
      <c r="N5" s="72" t="str">
        <f t="shared" si="0"/>
        <v>Km</v>
      </c>
      <c r="O5" s="72" t="str">
        <f t="shared" si="0"/>
        <v>Jm</v>
      </c>
      <c r="P5" s="72" t="str">
        <f t="shared" si="0"/>
        <v>Sb</v>
      </c>
      <c r="Q5" s="72" t="str">
        <f t="shared" si="0"/>
        <v>Mg</v>
      </c>
      <c r="R5" s="72" t="str">
        <f t="shared" si="0"/>
        <v>Sn</v>
      </c>
      <c r="S5" s="72" t="str">
        <f t="shared" si="0"/>
        <v>Sl</v>
      </c>
      <c r="T5" s="72" t="str">
        <f t="shared" si="0"/>
        <v>Rb</v>
      </c>
      <c r="U5" s="72" t="str">
        <f t="shared" si="0"/>
        <v>Km</v>
      </c>
      <c r="V5" s="72" t="str">
        <f t="shared" si="0"/>
        <v>Jm</v>
      </c>
      <c r="W5" s="72" t="str">
        <f t="shared" si="0"/>
        <v>Sb</v>
      </c>
      <c r="X5" s="72" t="str">
        <f t="shared" si="0"/>
        <v>Mg</v>
      </c>
      <c r="Y5" s="72" t="str">
        <f t="shared" si="0"/>
        <v>Sn</v>
      </c>
      <c r="Z5" s="72" t="str">
        <f t="shared" si="0"/>
        <v>Sl</v>
      </c>
      <c r="AA5" s="72" t="str">
        <f t="shared" si="0"/>
        <v>Rb</v>
      </c>
      <c r="AB5" s="72" t="str">
        <f t="shared" si="0"/>
        <v>Km</v>
      </c>
      <c r="AC5" s="72" t="str">
        <f t="shared" si="0"/>
        <v>Jm</v>
      </c>
      <c r="AD5" s="72" t="str">
        <f t="shared" si="0"/>
        <v>Sb</v>
      </c>
      <c r="AE5" s="72" t="str">
        <f t="shared" si="0"/>
        <v>Mg</v>
      </c>
      <c r="AF5" s="72" t="str">
        <f t="shared" si="0"/>
        <v>Sn</v>
      </c>
      <c r="AG5" s="72" t="str">
        <f t="shared" si="0"/>
        <v>Sl</v>
      </c>
      <c r="AH5" s="72" t="str">
        <f t="shared" si="0"/>
        <v>Rb</v>
      </c>
      <c r="AI5" s="72" t="str">
        <f t="shared" si="0"/>
        <v>Km</v>
      </c>
      <c r="AJ5" s="72" t="str">
        <f t="shared" ref="AJ5" si="1">IF(AI5="Sn","Sl",IF(AI5="Sl","Rb",IF(AI5="Rb","Km",IF(AI5="Km","Jm",IF(AI5="Jm","Sb",IF(AI5="Sb","Mg",IF(AI5="Mg","Sn")))))))</f>
        <v>Jm</v>
      </c>
      <c r="AK5" s="72" t="str">
        <f t="shared" ref="AK5" si="2">IF(AJ5="Sn","Sl",IF(AJ5="Sl","Rb",IF(AJ5="Rb","Km",IF(AJ5="Km","Jm",IF(AJ5="Jm","Sb",IF(AJ5="Sb","Mg",IF(AJ5="Mg","Sn")))))))</f>
        <v>Sb</v>
      </c>
      <c r="AL5" s="72" t="str">
        <f t="shared" ref="AL5" si="3">IF(AK5="Sn","Sl",IF(AK5="Sl","Rb",IF(AK5="Rb","Km",IF(AK5="Km","Jm",IF(AK5="Jm","Sb",IF(AK5="Sb","Mg",IF(AK5="Mg","Sn")))))))</f>
        <v>Mg</v>
      </c>
      <c r="AM5" s="72" t="str">
        <f t="shared" ref="AM5" si="4">IF(AL5="Sn","Sl",IF(AL5="Sl","Rb",IF(AL5="Rb","Km",IF(AL5="Km","Jm",IF(AL5="Jm","Sb",IF(AL5="Sb","Mg",IF(AL5="Mg","Sn")))))))</f>
        <v>Sn</v>
      </c>
      <c r="AN5" s="528">
        <v>9</v>
      </c>
      <c r="AO5" s="529"/>
      <c r="AP5" s="530" t="s">
        <v>84</v>
      </c>
      <c r="AQ5" s="525" t="s">
        <v>89</v>
      </c>
      <c r="AR5" s="525"/>
      <c r="AS5" s="525"/>
      <c r="AT5" s="525"/>
      <c r="AU5" s="525"/>
      <c r="AV5" s="525"/>
      <c r="AW5" s="525"/>
      <c r="AX5" s="525"/>
      <c r="AY5" s="526"/>
      <c r="AZ5" s="15"/>
    </row>
    <row r="6" spans="1:52" ht="33.6" thickBot="1">
      <c r="A6" s="527"/>
      <c r="B6" s="518"/>
      <c r="C6" s="519"/>
      <c r="D6" s="520"/>
      <c r="E6" s="73">
        <v>27</v>
      </c>
      <c r="F6" s="73">
        <v>28</v>
      </c>
      <c r="G6" s="73">
        <v>29</v>
      </c>
      <c r="H6" s="73"/>
      <c r="I6" s="73">
        <v>30</v>
      </c>
      <c r="J6" s="284">
        <v>1</v>
      </c>
      <c r="K6" s="284">
        <v>2</v>
      </c>
      <c r="L6" s="284">
        <v>3</v>
      </c>
      <c r="M6" s="284">
        <v>4</v>
      </c>
      <c r="N6" s="284">
        <v>5</v>
      </c>
      <c r="O6" s="284">
        <v>6</v>
      </c>
      <c r="P6" s="284">
        <v>7</v>
      </c>
      <c r="Q6" s="284">
        <v>8</v>
      </c>
      <c r="R6" s="284">
        <v>9</v>
      </c>
      <c r="S6" s="284">
        <v>10</v>
      </c>
      <c r="T6" s="284">
        <v>11</v>
      </c>
      <c r="U6" s="284">
        <v>12</v>
      </c>
      <c r="V6" s="284">
        <v>13</v>
      </c>
      <c r="W6" s="284">
        <v>14</v>
      </c>
      <c r="X6" s="284">
        <v>15</v>
      </c>
      <c r="Y6" s="284">
        <v>16</v>
      </c>
      <c r="Z6" s="284">
        <v>17</v>
      </c>
      <c r="AA6" s="284">
        <v>18</v>
      </c>
      <c r="AB6" s="284">
        <v>19</v>
      </c>
      <c r="AC6" s="284">
        <v>20</v>
      </c>
      <c r="AD6" s="284">
        <v>21</v>
      </c>
      <c r="AE6" s="284">
        <v>22</v>
      </c>
      <c r="AF6" s="284">
        <v>23</v>
      </c>
      <c r="AG6" s="284">
        <v>24</v>
      </c>
      <c r="AH6" s="284">
        <v>25</v>
      </c>
      <c r="AI6" s="284">
        <v>26</v>
      </c>
      <c r="AJ6" s="284">
        <v>27</v>
      </c>
      <c r="AK6" s="284">
        <v>28</v>
      </c>
      <c r="AL6" s="284">
        <v>29</v>
      </c>
      <c r="AM6" s="284">
        <v>30</v>
      </c>
      <c r="AN6" s="2" t="s">
        <v>56</v>
      </c>
      <c r="AO6" s="3" t="s">
        <v>90</v>
      </c>
      <c r="AP6" s="531"/>
      <c r="AQ6" s="29">
        <v>1</v>
      </c>
      <c r="AR6" s="28" t="s">
        <v>17</v>
      </c>
      <c r="AS6" s="28" t="s">
        <v>21</v>
      </c>
      <c r="AT6" s="28" t="s">
        <v>24</v>
      </c>
      <c r="AU6" s="28" t="s">
        <v>27</v>
      </c>
      <c r="AV6" s="207" t="s">
        <v>40</v>
      </c>
      <c r="AW6" s="207" t="s">
        <v>32</v>
      </c>
      <c r="AX6" s="207">
        <v>2</v>
      </c>
      <c r="AY6" s="207">
        <v>3</v>
      </c>
      <c r="AZ6" s="30"/>
    </row>
    <row r="7" spans="1:52" ht="47.4" thickTop="1" thickBot="1">
      <c r="A7" s="69">
        <v>1</v>
      </c>
      <c r="B7" s="229" t="s">
        <v>185</v>
      </c>
      <c r="C7" s="326" t="s">
        <v>259</v>
      </c>
      <c r="D7" s="230">
        <v>172007</v>
      </c>
      <c r="E7" s="310" t="s">
        <v>56</v>
      </c>
      <c r="F7" s="310" t="s">
        <v>56</v>
      </c>
      <c r="G7" s="313" t="s">
        <v>84</v>
      </c>
      <c r="H7" s="297">
        <v>3</v>
      </c>
      <c r="I7" s="310" t="s">
        <v>56</v>
      </c>
      <c r="J7" s="297">
        <v>3</v>
      </c>
      <c r="K7" s="297">
        <v>3</v>
      </c>
      <c r="L7" s="310" t="s">
        <v>56</v>
      </c>
      <c r="M7" s="310" t="s">
        <v>56</v>
      </c>
      <c r="N7" s="297">
        <v>1</v>
      </c>
      <c r="O7" s="297" t="s">
        <v>17</v>
      </c>
      <c r="P7" s="297">
        <v>2</v>
      </c>
      <c r="Q7" s="310" t="s">
        <v>56</v>
      </c>
      <c r="R7" s="297">
        <v>1</v>
      </c>
      <c r="S7" s="297" t="s">
        <v>27</v>
      </c>
      <c r="T7" s="310" t="s">
        <v>56</v>
      </c>
      <c r="U7" s="297" t="s">
        <v>17</v>
      </c>
      <c r="V7" s="297">
        <v>3</v>
      </c>
      <c r="W7" s="310" t="s">
        <v>56</v>
      </c>
      <c r="X7" s="297" t="s">
        <v>21</v>
      </c>
      <c r="Y7" s="433" t="s">
        <v>27</v>
      </c>
      <c r="Z7" s="297">
        <v>3</v>
      </c>
      <c r="AA7" s="310" t="s">
        <v>56</v>
      </c>
      <c r="AB7" s="297" t="s">
        <v>21</v>
      </c>
      <c r="AC7" s="297" t="s">
        <v>21</v>
      </c>
      <c r="AD7" s="310" t="s">
        <v>56</v>
      </c>
      <c r="AE7" s="297" t="s">
        <v>17</v>
      </c>
      <c r="AF7" s="297">
        <v>3</v>
      </c>
      <c r="AG7" s="310" t="s">
        <v>56</v>
      </c>
      <c r="AH7" s="310" t="s">
        <v>56</v>
      </c>
      <c r="AI7" s="297" t="s">
        <v>17</v>
      </c>
      <c r="AJ7" s="297" t="s">
        <v>27</v>
      </c>
      <c r="AK7" s="310" t="s">
        <v>56</v>
      </c>
      <c r="AL7" s="427">
        <v>3</v>
      </c>
      <c r="AM7" s="310" t="s">
        <v>56</v>
      </c>
      <c r="AN7" s="304">
        <f t="shared" ref="AN7:AN12" si="5">COUNTIF(J7:AM7,"L")</f>
        <v>11</v>
      </c>
      <c r="AO7" s="317">
        <v>11</v>
      </c>
      <c r="AP7" s="135">
        <f>COUNTIF(J7:AO7,"ct")</f>
        <v>0</v>
      </c>
      <c r="AQ7" s="92">
        <f>COUNTIF(J7:AM7,"1")</f>
        <v>2</v>
      </c>
      <c r="AR7" s="92">
        <f>COUNTIF(K7:AM7,"1A")</f>
        <v>4</v>
      </c>
      <c r="AS7" s="92">
        <f>COUNTIF(L7:AN7,"1B")</f>
        <v>3</v>
      </c>
      <c r="AT7" s="92">
        <f>COUNTIF(M7:AO7,"1C")</f>
        <v>0</v>
      </c>
      <c r="AU7" s="92">
        <f>COUNTIF(N7:AP7,"1D")</f>
        <v>3</v>
      </c>
      <c r="AV7" s="208">
        <f>COUNTIF(J7:AM7,"2B")</f>
        <v>0</v>
      </c>
      <c r="AW7" s="208">
        <f>COUNTIF(J7:AM7,"1F")</f>
        <v>0</v>
      </c>
      <c r="AX7" s="208">
        <f>COUNTIF(J7:AM7,"2")</f>
        <v>1</v>
      </c>
      <c r="AY7" s="208">
        <f>COUNTIF(J7:AM7,"3")</f>
        <v>6</v>
      </c>
      <c r="AZ7" s="162">
        <f>SUM(AV7:AY7)</f>
        <v>7</v>
      </c>
    </row>
    <row r="8" spans="1:52" ht="47.4" thickTop="1" thickBot="1">
      <c r="A8" s="69">
        <v>2</v>
      </c>
      <c r="B8" s="231" t="s">
        <v>414</v>
      </c>
      <c r="C8" s="326" t="s">
        <v>259</v>
      </c>
      <c r="D8" s="230">
        <v>210297</v>
      </c>
      <c r="E8" s="310" t="s">
        <v>56</v>
      </c>
      <c r="F8" s="297" t="s">
        <v>17</v>
      </c>
      <c r="G8" s="297" t="s">
        <v>21</v>
      </c>
      <c r="H8" s="310" t="s">
        <v>56</v>
      </c>
      <c r="I8" s="310" t="s">
        <v>56</v>
      </c>
      <c r="J8" s="297">
        <v>3</v>
      </c>
      <c r="K8" s="297">
        <v>3</v>
      </c>
      <c r="L8" s="310" t="s">
        <v>56</v>
      </c>
      <c r="M8" s="310" t="s">
        <v>56</v>
      </c>
      <c r="N8" s="297" t="s">
        <v>17</v>
      </c>
      <c r="O8" s="297" t="s">
        <v>27</v>
      </c>
      <c r="P8" s="297">
        <v>2</v>
      </c>
      <c r="Q8" s="310" t="s">
        <v>56</v>
      </c>
      <c r="R8" s="297">
        <v>1</v>
      </c>
      <c r="S8" s="297" t="s">
        <v>21</v>
      </c>
      <c r="T8" s="310" t="s">
        <v>56</v>
      </c>
      <c r="U8" s="297">
        <v>1</v>
      </c>
      <c r="V8" s="297" t="s">
        <v>17</v>
      </c>
      <c r="W8" s="297" t="s">
        <v>21</v>
      </c>
      <c r="X8" s="310" t="s">
        <v>56</v>
      </c>
      <c r="Y8" s="297" t="s">
        <v>21</v>
      </c>
      <c r="Z8" s="297">
        <v>3</v>
      </c>
      <c r="AA8" s="310" t="s">
        <v>56</v>
      </c>
      <c r="AB8" s="297" t="s">
        <v>21</v>
      </c>
      <c r="AC8" s="433" t="s">
        <v>21</v>
      </c>
      <c r="AD8" s="297">
        <v>2</v>
      </c>
      <c r="AE8" s="310" t="s">
        <v>56</v>
      </c>
      <c r="AF8" s="297">
        <v>3</v>
      </c>
      <c r="AG8" s="310" t="s">
        <v>56</v>
      </c>
      <c r="AH8" s="310" t="s">
        <v>56</v>
      </c>
      <c r="AI8" s="297" t="s">
        <v>17</v>
      </c>
      <c r="AJ8" s="297" t="s">
        <v>21</v>
      </c>
      <c r="AK8" s="310" t="s">
        <v>56</v>
      </c>
      <c r="AL8" s="297">
        <v>3</v>
      </c>
      <c r="AM8" s="310" t="s">
        <v>56</v>
      </c>
      <c r="AN8" s="304">
        <f t="shared" si="5"/>
        <v>11</v>
      </c>
      <c r="AO8" s="317">
        <v>11</v>
      </c>
      <c r="AP8" s="135">
        <f>COUNTIF(J8:AO8,"ct")</f>
        <v>0</v>
      </c>
      <c r="AQ8" s="92">
        <f>COUNTIF(J8:AM8,"1")</f>
        <v>2</v>
      </c>
      <c r="AR8" s="92">
        <f>COUNTIF(K8:AM8,"1A")</f>
        <v>3</v>
      </c>
      <c r="AS8" s="92">
        <f>COUNTIF(L8:AN8,"1B")</f>
        <v>6</v>
      </c>
      <c r="AT8" s="92">
        <f>COUNTIF(M8:AO8,"1C")</f>
        <v>0</v>
      </c>
      <c r="AU8" s="92">
        <f>COUNTIF(N8:AP8,"1D")</f>
        <v>1</v>
      </c>
      <c r="AV8" s="208">
        <f>COUNTIF(J8:AM8,"2B")</f>
        <v>0</v>
      </c>
      <c r="AW8" s="208">
        <f>COUNTIF(J8:AM8,"1F")</f>
        <v>0</v>
      </c>
      <c r="AX8" s="208">
        <f>COUNTIF(J8:AM8,"2")</f>
        <v>2</v>
      </c>
      <c r="AY8" s="208">
        <f>COUNTIF(J8:AM8,"3")</f>
        <v>5</v>
      </c>
      <c r="AZ8" s="162">
        <f t="shared" ref="AZ8:AZ11" si="6">SUM(AV8:AY8)</f>
        <v>7</v>
      </c>
    </row>
    <row r="9" spans="1:52" ht="47.4" thickTop="1" thickBot="1">
      <c r="A9" s="69">
        <v>3</v>
      </c>
      <c r="B9" s="231" t="s">
        <v>307</v>
      </c>
      <c r="C9" s="230" t="s">
        <v>259</v>
      </c>
      <c r="D9" s="230">
        <v>202149</v>
      </c>
      <c r="E9" s="297" t="s">
        <v>17</v>
      </c>
      <c r="F9" s="297" t="s">
        <v>27</v>
      </c>
      <c r="G9" s="310" t="s">
        <v>56</v>
      </c>
      <c r="H9" s="297" t="s">
        <v>17</v>
      </c>
      <c r="I9" s="297">
        <v>3</v>
      </c>
      <c r="J9" s="312" t="s">
        <v>84</v>
      </c>
      <c r="K9" s="435" t="s">
        <v>56</v>
      </c>
      <c r="L9" s="433" t="s">
        <v>17</v>
      </c>
      <c r="M9" s="297" t="s">
        <v>21</v>
      </c>
      <c r="N9" s="297" t="s">
        <v>30</v>
      </c>
      <c r="O9" s="310" t="s">
        <v>56</v>
      </c>
      <c r="P9" s="297">
        <v>3</v>
      </c>
      <c r="Q9" s="297">
        <v>3</v>
      </c>
      <c r="R9" s="310" t="s">
        <v>56</v>
      </c>
      <c r="S9" s="310" t="s">
        <v>56</v>
      </c>
      <c r="T9" s="297">
        <v>1</v>
      </c>
      <c r="U9" s="297">
        <v>2</v>
      </c>
      <c r="V9" s="310" t="s">
        <v>56</v>
      </c>
      <c r="W9" s="310" t="s">
        <v>56</v>
      </c>
      <c r="X9" s="297" t="s">
        <v>17</v>
      </c>
      <c r="Y9" s="427">
        <v>3</v>
      </c>
      <c r="Z9" s="310" t="s">
        <v>56</v>
      </c>
      <c r="AA9" s="297">
        <v>1</v>
      </c>
      <c r="AB9" s="297">
        <v>3</v>
      </c>
      <c r="AC9" s="310" t="s">
        <v>56</v>
      </c>
      <c r="AD9" s="297" t="s">
        <v>21</v>
      </c>
      <c r="AE9" s="297">
        <v>2</v>
      </c>
      <c r="AF9" s="310" t="s">
        <v>56</v>
      </c>
      <c r="AG9" s="297" t="s">
        <v>17</v>
      </c>
      <c r="AH9" s="297" t="s">
        <v>21</v>
      </c>
      <c r="AI9" s="297" t="s">
        <v>27</v>
      </c>
      <c r="AJ9" s="310" t="s">
        <v>56</v>
      </c>
      <c r="AK9" s="297" t="s">
        <v>17</v>
      </c>
      <c r="AL9" s="297">
        <v>3</v>
      </c>
      <c r="AM9" s="310" t="s">
        <v>56</v>
      </c>
      <c r="AN9" s="304">
        <f t="shared" si="5"/>
        <v>11</v>
      </c>
      <c r="AO9" s="317">
        <v>11</v>
      </c>
      <c r="AP9" s="135">
        <f>COUNTIF(J9:AO9,"ct")</f>
        <v>1</v>
      </c>
      <c r="AQ9" s="92">
        <f>COUNTIF(J9:AM9,"1")</f>
        <v>2</v>
      </c>
      <c r="AR9" s="92">
        <f>COUNTIF(K9:AM9,"1A")</f>
        <v>4</v>
      </c>
      <c r="AS9" s="92">
        <f>COUNTIF(L9:AN9,"1B")</f>
        <v>3</v>
      </c>
      <c r="AT9" s="92">
        <f>COUNTIF(M9:AO9,"1C")</f>
        <v>0</v>
      </c>
      <c r="AU9" s="92">
        <f>COUNTIF(N9:AP9,"1D")</f>
        <v>1</v>
      </c>
      <c r="AV9" s="208">
        <f>COUNTIF(J9:AM9,"2B")</f>
        <v>0</v>
      </c>
      <c r="AW9" s="208">
        <f>COUNTIF(J9:AM9,"1F")</f>
        <v>0</v>
      </c>
      <c r="AX9" s="208">
        <f>COUNTIF(J9:AM9,"2")</f>
        <v>2</v>
      </c>
      <c r="AY9" s="208">
        <f>COUNTIF(J9:AM9,"3")</f>
        <v>5</v>
      </c>
      <c r="AZ9" s="162">
        <f t="shared" si="6"/>
        <v>7</v>
      </c>
    </row>
    <row r="10" spans="1:52" ht="47.4" thickTop="1" thickBot="1">
      <c r="A10" s="69">
        <v>4</v>
      </c>
      <c r="B10" s="231" t="s">
        <v>306</v>
      </c>
      <c r="C10" s="230" t="s">
        <v>259</v>
      </c>
      <c r="D10" s="230">
        <v>206150</v>
      </c>
      <c r="E10" s="310" t="s">
        <v>56</v>
      </c>
      <c r="F10" s="310" t="s">
        <v>56</v>
      </c>
      <c r="G10" s="297">
        <v>1</v>
      </c>
      <c r="H10" s="297" t="s">
        <v>21</v>
      </c>
      <c r="I10" s="297">
        <v>3</v>
      </c>
      <c r="J10" s="427">
        <v>3</v>
      </c>
      <c r="K10" s="310" t="s">
        <v>56</v>
      </c>
      <c r="L10" s="310" t="s">
        <v>56</v>
      </c>
      <c r="M10" s="433" t="s">
        <v>21</v>
      </c>
      <c r="N10" s="297" t="s">
        <v>27</v>
      </c>
      <c r="O10" s="312" t="s">
        <v>84</v>
      </c>
      <c r="P10" s="310" t="s">
        <v>56</v>
      </c>
      <c r="Q10" s="427">
        <v>3</v>
      </c>
      <c r="R10" s="310" t="s">
        <v>56</v>
      </c>
      <c r="S10" s="297" t="s">
        <v>21</v>
      </c>
      <c r="T10" s="297" t="s">
        <v>27</v>
      </c>
      <c r="U10" s="297">
        <v>2</v>
      </c>
      <c r="V10" s="310" t="s">
        <v>56</v>
      </c>
      <c r="W10" s="310" t="s">
        <v>56</v>
      </c>
      <c r="X10" s="297" t="s">
        <v>30</v>
      </c>
      <c r="Y10" s="297">
        <v>3</v>
      </c>
      <c r="Z10" s="310" t="s">
        <v>56</v>
      </c>
      <c r="AA10" s="297" t="s">
        <v>21</v>
      </c>
      <c r="AB10" s="297" t="s">
        <v>21</v>
      </c>
      <c r="AC10" s="433" t="s">
        <v>27</v>
      </c>
      <c r="AD10" s="310" t="s">
        <v>56</v>
      </c>
      <c r="AE10" s="310" t="s">
        <v>56</v>
      </c>
      <c r="AF10" s="297" t="s">
        <v>27</v>
      </c>
      <c r="AG10" s="297">
        <v>3</v>
      </c>
      <c r="AH10" s="310" t="s">
        <v>56</v>
      </c>
      <c r="AI10" s="310" t="s">
        <v>56</v>
      </c>
      <c r="AJ10" s="297">
        <v>1</v>
      </c>
      <c r="AK10" s="297" t="s">
        <v>21</v>
      </c>
      <c r="AL10" s="297">
        <v>2</v>
      </c>
      <c r="AM10" s="427">
        <v>3</v>
      </c>
      <c r="AN10" s="304">
        <f t="shared" si="5"/>
        <v>11</v>
      </c>
      <c r="AO10" s="317">
        <v>11</v>
      </c>
      <c r="AP10" s="135">
        <f>COUNTIF(J10:AO10,"ct")</f>
        <v>1</v>
      </c>
      <c r="AQ10" s="92">
        <f>COUNTIF(J10:AM10,"1")</f>
        <v>1</v>
      </c>
      <c r="AR10" s="92">
        <f>COUNTIF(K10:AM10,"1A")</f>
        <v>0</v>
      </c>
      <c r="AS10" s="92">
        <f>COUNTIF(L10:AN10,"1B")</f>
        <v>5</v>
      </c>
      <c r="AT10" s="92">
        <f>COUNTIF(M10:AO10,"1C")</f>
        <v>0</v>
      </c>
      <c r="AU10" s="92">
        <f>COUNTIF(N10:AP10,"1D")</f>
        <v>4</v>
      </c>
      <c r="AV10" s="208">
        <f>COUNTIF(J10:AM10,"2B")</f>
        <v>0</v>
      </c>
      <c r="AW10" s="208">
        <f>COUNTIF(J10:AM10,"1F")</f>
        <v>0</v>
      </c>
      <c r="AX10" s="208">
        <f>COUNTIF(J10:AM10,"2")</f>
        <v>2</v>
      </c>
      <c r="AY10" s="208">
        <f>COUNTIF(J10:AM10,"3")</f>
        <v>5</v>
      </c>
      <c r="AZ10" s="162">
        <f t="shared" si="6"/>
        <v>7</v>
      </c>
    </row>
    <row r="11" spans="1:52" ht="47.4" thickTop="1" thickBot="1">
      <c r="A11" s="69">
        <v>5</v>
      </c>
      <c r="B11" s="231" t="s">
        <v>159</v>
      </c>
      <c r="C11" s="230" t="s">
        <v>259</v>
      </c>
      <c r="D11" s="230">
        <v>197023</v>
      </c>
      <c r="E11" s="297" t="s">
        <v>27</v>
      </c>
      <c r="F11" s="310" t="s">
        <v>56</v>
      </c>
      <c r="G11" s="297" t="s">
        <v>17</v>
      </c>
      <c r="H11" s="297">
        <v>3</v>
      </c>
      <c r="I11" s="310" t="s">
        <v>56</v>
      </c>
      <c r="J11" s="297">
        <v>3</v>
      </c>
      <c r="K11" s="427">
        <v>3</v>
      </c>
      <c r="L11" s="310" t="s">
        <v>56</v>
      </c>
      <c r="M11" s="433" t="s">
        <v>27</v>
      </c>
      <c r="N11" s="313" t="s">
        <v>84</v>
      </c>
      <c r="O11" s="310" t="s">
        <v>56</v>
      </c>
      <c r="P11" s="310" t="s">
        <v>56</v>
      </c>
      <c r="Q11" s="297">
        <v>3</v>
      </c>
      <c r="R11" s="310" t="s">
        <v>56</v>
      </c>
      <c r="S11" s="297" t="s">
        <v>27</v>
      </c>
      <c r="T11" s="297" t="s">
        <v>27</v>
      </c>
      <c r="U11" s="297" t="s">
        <v>27</v>
      </c>
      <c r="V11" s="297">
        <v>3</v>
      </c>
      <c r="W11" s="310" t="s">
        <v>56</v>
      </c>
      <c r="X11" s="310" t="s">
        <v>56</v>
      </c>
      <c r="Y11" s="297" t="s">
        <v>27</v>
      </c>
      <c r="Z11" s="297" t="s">
        <v>27</v>
      </c>
      <c r="AA11" s="310" t="s">
        <v>56</v>
      </c>
      <c r="AB11" s="297">
        <v>3</v>
      </c>
      <c r="AC11" s="310" t="s">
        <v>56</v>
      </c>
      <c r="AD11" s="310" t="s">
        <v>56</v>
      </c>
      <c r="AE11" s="297" t="s">
        <v>27</v>
      </c>
      <c r="AF11" s="433" t="s">
        <v>27</v>
      </c>
      <c r="AG11" s="310" t="s">
        <v>56</v>
      </c>
      <c r="AH11" s="297" t="s">
        <v>27</v>
      </c>
      <c r="AI11" s="297" t="s">
        <v>27</v>
      </c>
      <c r="AJ11" s="310" t="s">
        <v>56</v>
      </c>
      <c r="AK11" s="297" t="s">
        <v>27</v>
      </c>
      <c r="AL11" s="297">
        <v>2</v>
      </c>
      <c r="AM11" s="297">
        <v>3</v>
      </c>
      <c r="AN11" s="304">
        <f t="shared" si="5"/>
        <v>11</v>
      </c>
      <c r="AO11" s="317">
        <v>11</v>
      </c>
      <c r="AP11" s="135">
        <f>COUNTIF(J11:AO11,"ct")</f>
        <v>1</v>
      </c>
      <c r="AQ11" s="92">
        <f>COUNTIF(J11:AM11,"1")</f>
        <v>0</v>
      </c>
      <c r="AR11" s="92">
        <f>COUNTIF(K11:AM11,"1A")</f>
        <v>0</v>
      </c>
      <c r="AS11" s="92">
        <f>COUNTIF(L11:AN11,"1B")</f>
        <v>0</v>
      </c>
      <c r="AT11" s="92">
        <f>COUNTIF(M11:AO11,"1C")</f>
        <v>0</v>
      </c>
      <c r="AU11" s="92">
        <f>COUNTIF(N11:AP11,"1D")</f>
        <v>10</v>
      </c>
      <c r="AV11" s="208">
        <f>COUNTIF(J11:AM11,"2B")</f>
        <v>0</v>
      </c>
      <c r="AW11" s="208">
        <f>COUNTIF(J11:AM11,"1F")</f>
        <v>0</v>
      </c>
      <c r="AX11" s="208">
        <f>COUNTIF(J11:AM11,"2")</f>
        <v>1</v>
      </c>
      <c r="AY11" s="208">
        <f>COUNTIF(J11:AM11,"3")</f>
        <v>6</v>
      </c>
      <c r="AZ11" s="162">
        <f t="shared" si="6"/>
        <v>7</v>
      </c>
    </row>
    <row r="12" spans="1:52" ht="47.4" thickTop="1" thickBot="1">
      <c r="A12" s="69"/>
      <c r="B12" s="231" t="s">
        <v>457</v>
      </c>
      <c r="C12" s="230" t="s">
        <v>259</v>
      </c>
      <c r="D12" s="230"/>
      <c r="E12" s="297"/>
      <c r="F12" s="297"/>
      <c r="G12" s="297"/>
      <c r="H12" s="297"/>
      <c r="I12" s="297"/>
      <c r="J12" s="313"/>
      <c r="K12" s="310" t="s">
        <v>56</v>
      </c>
      <c r="L12" s="297" t="s">
        <v>21</v>
      </c>
      <c r="M12" s="297" t="s">
        <v>27</v>
      </c>
      <c r="N12" s="310" t="s">
        <v>56</v>
      </c>
      <c r="O12" s="297" t="s">
        <v>21</v>
      </c>
      <c r="P12" s="297">
        <v>3</v>
      </c>
      <c r="Q12" s="310" t="s">
        <v>56</v>
      </c>
      <c r="R12" s="310" t="s">
        <v>56</v>
      </c>
      <c r="S12" s="297">
        <v>1</v>
      </c>
      <c r="T12" s="297">
        <v>2</v>
      </c>
      <c r="U12" s="310" t="s">
        <v>56</v>
      </c>
      <c r="V12" s="297" t="s">
        <v>21</v>
      </c>
      <c r="W12" s="310" t="s">
        <v>56</v>
      </c>
      <c r="X12" s="297">
        <v>2</v>
      </c>
      <c r="Y12" s="297">
        <v>3</v>
      </c>
      <c r="Z12" s="310" t="s">
        <v>56</v>
      </c>
      <c r="AA12" s="297" t="s">
        <v>21</v>
      </c>
      <c r="AB12" s="297" t="s">
        <v>27</v>
      </c>
      <c r="AC12" s="297" t="s">
        <v>27</v>
      </c>
      <c r="AD12" s="310" t="s">
        <v>56</v>
      </c>
      <c r="AE12" s="297" t="s">
        <v>17</v>
      </c>
      <c r="AF12" s="297" t="s">
        <v>27</v>
      </c>
      <c r="AG12" s="297">
        <v>3</v>
      </c>
      <c r="AH12" s="310" t="s">
        <v>56</v>
      </c>
      <c r="AI12" s="310" t="s">
        <v>56</v>
      </c>
      <c r="AJ12" s="297">
        <v>1</v>
      </c>
      <c r="AK12" s="297" t="s">
        <v>27</v>
      </c>
      <c r="AL12" s="297">
        <v>2</v>
      </c>
      <c r="AM12" s="297">
        <v>3</v>
      </c>
      <c r="AN12" s="304">
        <f t="shared" si="5"/>
        <v>10</v>
      </c>
      <c r="AO12" s="317">
        <v>10</v>
      </c>
      <c r="AP12" s="135">
        <f t="shared" ref="AP12:AP23" si="7">COUNTIF(J12:AO12,"ct")</f>
        <v>0</v>
      </c>
      <c r="AQ12" s="92">
        <f t="shared" ref="AQ12:AQ23" si="8">COUNTIF(J12:AM12,"1")</f>
        <v>2</v>
      </c>
      <c r="AR12" s="92">
        <f t="shared" ref="AR12:AR23" si="9">COUNTIF(K12:AM12,"1A")</f>
        <v>1</v>
      </c>
      <c r="AS12" s="92">
        <f t="shared" ref="AS12:AS23" si="10">COUNTIF(L12:AN12,"1B")</f>
        <v>4</v>
      </c>
      <c r="AT12" s="92">
        <f t="shared" ref="AT12:AT23" si="11">COUNTIF(M12:AO12,"1C")</f>
        <v>0</v>
      </c>
      <c r="AU12" s="92">
        <f t="shared" ref="AU12:AU23" si="12">COUNTIF(N12:AP12,"1D")</f>
        <v>4</v>
      </c>
      <c r="AV12" s="208">
        <f t="shared" ref="AV12:AV23" si="13">COUNTIF(J12:AM12,"2B")</f>
        <v>0</v>
      </c>
      <c r="AW12" s="208">
        <f t="shared" ref="AW12:AW23" si="14">COUNTIF(J12:AM12,"1F")</f>
        <v>0</v>
      </c>
      <c r="AX12" s="208">
        <f t="shared" ref="AX12:AX23" si="15">COUNTIF(J12:AM12,"2")</f>
        <v>3</v>
      </c>
      <c r="AY12" s="208">
        <f t="shared" ref="AY12:AY23" si="16">COUNTIF(J12:AM12,"3")</f>
        <v>4</v>
      </c>
      <c r="AZ12" s="162">
        <f t="shared" ref="AZ12:AZ23" si="17">SUM(AV12:AY12)</f>
        <v>7</v>
      </c>
    </row>
    <row r="13" spans="1:52" ht="47.4" thickTop="1" thickBot="1">
      <c r="A13" s="69">
        <v>7</v>
      </c>
      <c r="B13" s="231" t="s">
        <v>415</v>
      </c>
      <c r="C13" s="230" t="s">
        <v>393</v>
      </c>
      <c r="D13" s="230">
        <v>209370</v>
      </c>
      <c r="E13" s="297" t="s">
        <v>21</v>
      </c>
      <c r="F13" s="297">
        <v>3</v>
      </c>
      <c r="G13" s="297">
        <v>3</v>
      </c>
      <c r="H13" s="435" t="s">
        <v>56</v>
      </c>
      <c r="I13" s="435" t="s">
        <v>56</v>
      </c>
      <c r="J13" s="297" t="s">
        <v>21</v>
      </c>
      <c r="K13" s="433" t="s">
        <v>27</v>
      </c>
      <c r="L13" s="297">
        <v>3</v>
      </c>
      <c r="M13" s="310" t="s">
        <v>56</v>
      </c>
      <c r="N13" s="297" t="s">
        <v>21</v>
      </c>
      <c r="O13" s="297">
        <v>3</v>
      </c>
      <c r="P13" s="310" t="s">
        <v>56</v>
      </c>
      <c r="Q13" s="297" t="s">
        <v>21</v>
      </c>
      <c r="R13" s="297">
        <v>3</v>
      </c>
      <c r="S13" s="310" t="s">
        <v>56</v>
      </c>
      <c r="T13" s="297" t="s">
        <v>21</v>
      </c>
      <c r="U13" s="427">
        <v>3</v>
      </c>
      <c r="V13" s="310" t="s">
        <v>56</v>
      </c>
      <c r="W13" s="297">
        <v>3</v>
      </c>
      <c r="X13" s="310" t="s">
        <v>56</v>
      </c>
      <c r="Y13" s="435" t="s">
        <v>56</v>
      </c>
      <c r="Z13" s="313" t="s">
        <v>84</v>
      </c>
      <c r="AA13" s="435" t="s">
        <v>56</v>
      </c>
      <c r="AB13" s="297">
        <v>1</v>
      </c>
      <c r="AC13" s="310" t="s">
        <v>56</v>
      </c>
      <c r="AD13" s="297">
        <v>3</v>
      </c>
      <c r="AE13" s="310" t="s">
        <v>56</v>
      </c>
      <c r="AF13" s="297" t="s">
        <v>21</v>
      </c>
      <c r="AG13" s="297" t="s">
        <v>27</v>
      </c>
      <c r="AH13" s="297">
        <v>3</v>
      </c>
      <c r="AI13" s="310" t="s">
        <v>56</v>
      </c>
      <c r="AJ13" s="297" t="s">
        <v>21</v>
      </c>
      <c r="AK13" s="297">
        <v>2</v>
      </c>
      <c r="AL13" s="310" t="s">
        <v>56</v>
      </c>
      <c r="AM13" s="297" t="s">
        <v>21</v>
      </c>
      <c r="AN13" s="304">
        <f t="shared" ref="AN13:AN33" si="18">COUNTIF(J13:AM13,"L")</f>
        <v>11</v>
      </c>
      <c r="AO13" s="317">
        <v>11</v>
      </c>
      <c r="AP13" s="135">
        <f t="shared" si="7"/>
        <v>1</v>
      </c>
      <c r="AQ13" s="92">
        <f t="shared" si="8"/>
        <v>1</v>
      </c>
      <c r="AR13" s="92">
        <f t="shared" si="9"/>
        <v>0</v>
      </c>
      <c r="AS13" s="92">
        <f t="shared" si="10"/>
        <v>6</v>
      </c>
      <c r="AT13" s="92">
        <f t="shared" si="11"/>
        <v>0</v>
      </c>
      <c r="AU13" s="92">
        <f t="shared" si="12"/>
        <v>1</v>
      </c>
      <c r="AV13" s="208">
        <f t="shared" si="13"/>
        <v>0</v>
      </c>
      <c r="AW13" s="208">
        <f t="shared" si="14"/>
        <v>0</v>
      </c>
      <c r="AX13" s="208">
        <f t="shared" si="15"/>
        <v>1</v>
      </c>
      <c r="AY13" s="208">
        <f t="shared" si="16"/>
        <v>7</v>
      </c>
      <c r="AZ13" s="162">
        <f t="shared" si="17"/>
        <v>8</v>
      </c>
    </row>
    <row r="14" spans="1:52" ht="47.4" thickTop="1" thickBot="1">
      <c r="A14" s="69">
        <v>8</v>
      </c>
      <c r="B14" s="231" t="s">
        <v>416</v>
      </c>
      <c r="C14" s="230" t="s">
        <v>393</v>
      </c>
      <c r="D14" s="230">
        <v>209362</v>
      </c>
      <c r="E14" s="297">
        <v>3</v>
      </c>
      <c r="F14" s="310" t="s">
        <v>56</v>
      </c>
      <c r="G14" s="310" t="s">
        <v>56</v>
      </c>
      <c r="H14" s="297">
        <v>1</v>
      </c>
      <c r="I14" s="297" t="s">
        <v>21</v>
      </c>
      <c r="J14" s="310" t="s">
        <v>56</v>
      </c>
      <c r="K14" s="297" t="s">
        <v>21</v>
      </c>
      <c r="L14" s="433" t="s">
        <v>30</v>
      </c>
      <c r="M14" s="310" t="s">
        <v>56</v>
      </c>
      <c r="N14" s="297">
        <v>3</v>
      </c>
      <c r="O14" s="310" t="s">
        <v>56</v>
      </c>
      <c r="P14" s="297" t="s">
        <v>17</v>
      </c>
      <c r="Q14" s="297">
        <v>2</v>
      </c>
      <c r="R14" s="427">
        <v>3</v>
      </c>
      <c r="S14" s="297">
        <v>3</v>
      </c>
      <c r="T14" s="310" t="s">
        <v>56</v>
      </c>
      <c r="U14" s="310" t="s">
        <v>56</v>
      </c>
      <c r="V14" s="297">
        <v>1</v>
      </c>
      <c r="W14" s="297">
        <v>3</v>
      </c>
      <c r="X14" s="310" t="s">
        <v>56</v>
      </c>
      <c r="Y14" s="313" t="s">
        <v>84</v>
      </c>
      <c r="Z14" s="435" t="s">
        <v>56</v>
      </c>
      <c r="AA14" s="435" t="s">
        <v>56</v>
      </c>
      <c r="AB14" s="297">
        <v>1</v>
      </c>
      <c r="AC14" s="297" t="s">
        <v>17</v>
      </c>
      <c r="AD14" s="297">
        <v>3</v>
      </c>
      <c r="AE14" s="310" t="s">
        <v>56</v>
      </c>
      <c r="AF14" s="297" t="s">
        <v>21</v>
      </c>
      <c r="AG14" s="297">
        <v>2</v>
      </c>
      <c r="AH14" s="297">
        <v>3</v>
      </c>
      <c r="AI14" s="310" t="s">
        <v>56</v>
      </c>
      <c r="AJ14" s="297" t="s">
        <v>21</v>
      </c>
      <c r="AK14" s="297">
        <v>3</v>
      </c>
      <c r="AL14" s="310" t="s">
        <v>56</v>
      </c>
      <c r="AM14" s="297" t="s">
        <v>21</v>
      </c>
      <c r="AN14" s="304">
        <f t="shared" si="18"/>
        <v>11</v>
      </c>
      <c r="AO14" s="317">
        <v>11</v>
      </c>
      <c r="AP14" s="135">
        <f t="shared" si="7"/>
        <v>1</v>
      </c>
      <c r="AQ14" s="92">
        <f t="shared" si="8"/>
        <v>2</v>
      </c>
      <c r="AR14" s="92">
        <f t="shared" si="9"/>
        <v>2</v>
      </c>
      <c r="AS14" s="92">
        <f t="shared" si="10"/>
        <v>3</v>
      </c>
      <c r="AT14" s="92">
        <f t="shared" si="11"/>
        <v>0</v>
      </c>
      <c r="AU14" s="92">
        <f t="shared" si="12"/>
        <v>0</v>
      </c>
      <c r="AV14" s="208">
        <f t="shared" si="13"/>
        <v>0</v>
      </c>
      <c r="AW14" s="208">
        <f t="shared" si="14"/>
        <v>0</v>
      </c>
      <c r="AX14" s="208">
        <f t="shared" si="15"/>
        <v>2</v>
      </c>
      <c r="AY14" s="208">
        <f t="shared" si="16"/>
        <v>7</v>
      </c>
      <c r="AZ14" s="162">
        <f t="shared" si="17"/>
        <v>9</v>
      </c>
    </row>
    <row r="15" spans="1:52" ht="47.4" thickTop="1" thickBot="1">
      <c r="A15" s="69">
        <v>10</v>
      </c>
      <c r="B15" s="231" t="s">
        <v>418</v>
      </c>
      <c r="C15" s="230" t="s">
        <v>393</v>
      </c>
      <c r="D15" s="230"/>
      <c r="E15" s="310" t="s">
        <v>56</v>
      </c>
      <c r="F15" s="297">
        <v>1</v>
      </c>
      <c r="G15" s="427">
        <v>3</v>
      </c>
      <c r="H15" s="310" t="s">
        <v>56</v>
      </c>
      <c r="I15" s="310" t="s">
        <v>56</v>
      </c>
      <c r="J15" s="297" t="s">
        <v>21</v>
      </c>
      <c r="K15" s="297" t="s">
        <v>30</v>
      </c>
      <c r="L15" s="297">
        <v>3</v>
      </c>
      <c r="M15" s="310" t="s">
        <v>56</v>
      </c>
      <c r="N15" s="297" t="s">
        <v>21</v>
      </c>
      <c r="O15" s="297">
        <v>3</v>
      </c>
      <c r="P15" s="310" t="s">
        <v>56</v>
      </c>
      <c r="Q15" s="297" t="s">
        <v>21</v>
      </c>
      <c r="R15" s="297">
        <v>2</v>
      </c>
      <c r="S15" s="310" t="s">
        <v>56</v>
      </c>
      <c r="T15" s="427">
        <v>3</v>
      </c>
      <c r="U15" s="297">
        <v>3</v>
      </c>
      <c r="V15" s="310" t="s">
        <v>56</v>
      </c>
      <c r="W15" s="310" t="s">
        <v>56</v>
      </c>
      <c r="X15" s="297" t="s">
        <v>21</v>
      </c>
      <c r="Y15" s="297">
        <v>2</v>
      </c>
      <c r="Z15" s="310" t="s">
        <v>56</v>
      </c>
      <c r="AA15" s="297">
        <v>3</v>
      </c>
      <c r="AB15" s="310" t="s">
        <v>56</v>
      </c>
      <c r="AC15" s="297" t="s">
        <v>21</v>
      </c>
      <c r="AD15" s="297" t="s">
        <v>21</v>
      </c>
      <c r="AE15" s="310" t="s">
        <v>56</v>
      </c>
      <c r="AF15" s="310" t="s">
        <v>56</v>
      </c>
      <c r="AG15" s="297">
        <v>1</v>
      </c>
      <c r="AH15" s="297" t="s">
        <v>17</v>
      </c>
      <c r="AI15" s="297" t="s">
        <v>27</v>
      </c>
      <c r="AJ15" s="297">
        <v>3</v>
      </c>
      <c r="AK15" s="297">
        <v>3</v>
      </c>
      <c r="AL15" s="310" t="s">
        <v>56</v>
      </c>
      <c r="AM15" s="310" t="s">
        <v>56</v>
      </c>
      <c r="AN15" s="304">
        <f t="shared" si="18"/>
        <v>11</v>
      </c>
      <c r="AO15" s="317">
        <v>11</v>
      </c>
      <c r="AP15" s="135">
        <f t="shared" si="7"/>
        <v>0</v>
      </c>
      <c r="AQ15" s="92">
        <f t="shared" si="8"/>
        <v>1</v>
      </c>
      <c r="AR15" s="92">
        <f t="shared" si="9"/>
        <v>1</v>
      </c>
      <c r="AS15" s="92">
        <f t="shared" si="10"/>
        <v>5</v>
      </c>
      <c r="AT15" s="92">
        <f t="shared" si="11"/>
        <v>0</v>
      </c>
      <c r="AU15" s="92">
        <f t="shared" si="12"/>
        <v>1</v>
      </c>
      <c r="AV15" s="208">
        <f t="shared" si="13"/>
        <v>0</v>
      </c>
      <c r="AW15" s="208">
        <f t="shared" si="14"/>
        <v>0</v>
      </c>
      <c r="AX15" s="208">
        <f t="shared" si="15"/>
        <v>2</v>
      </c>
      <c r="AY15" s="208">
        <f t="shared" si="16"/>
        <v>7</v>
      </c>
      <c r="AZ15" s="162">
        <f t="shared" si="17"/>
        <v>9</v>
      </c>
    </row>
    <row r="16" spans="1:52" ht="47.4" thickTop="1" thickBot="1">
      <c r="A16" s="69"/>
      <c r="B16" s="231" t="s">
        <v>441</v>
      </c>
      <c r="C16" s="230" t="s">
        <v>393</v>
      </c>
      <c r="D16" s="230"/>
      <c r="E16" s="310" t="s">
        <v>56</v>
      </c>
      <c r="F16" s="297">
        <v>1</v>
      </c>
      <c r="G16" s="297">
        <v>3</v>
      </c>
      <c r="H16" s="310" t="s">
        <v>56</v>
      </c>
      <c r="I16" s="310" t="s">
        <v>56</v>
      </c>
      <c r="J16" s="297" t="s">
        <v>17</v>
      </c>
      <c r="K16" s="297" t="s">
        <v>27</v>
      </c>
      <c r="L16" s="310" t="s">
        <v>56</v>
      </c>
      <c r="M16" s="297">
        <v>3</v>
      </c>
      <c r="N16" s="310" t="s">
        <v>56</v>
      </c>
      <c r="O16" s="297" t="s">
        <v>21</v>
      </c>
      <c r="P16" s="297" t="s">
        <v>21</v>
      </c>
      <c r="Q16" s="310" t="s">
        <v>56</v>
      </c>
      <c r="R16" s="310" t="s">
        <v>56</v>
      </c>
      <c r="S16" s="427">
        <v>3</v>
      </c>
      <c r="T16" s="297">
        <v>3</v>
      </c>
      <c r="U16" s="310" t="s">
        <v>56</v>
      </c>
      <c r="V16" s="297" t="s">
        <v>21</v>
      </c>
      <c r="W16" s="297" t="s">
        <v>21</v>
      </c>
      <c r="X16" s="297">
        <v>3</v>
      </c>
      <c r="Y16" s="310" t="s">
        <v>56</v>
      </c>
      <c r="Z16" s="297" t="s">
        <v>21</v>
      </c>
      <c r="AA16" s="433" t="s">
        <v>27</v>
      </c>
      <c r="AB16" s="310" t="s">
        <v>56</v>
      </c>
      <c r="AC16" s="297">
        <v>3</v>
      </c>
      <c r="AD16" s="310" t="s">
        <v>56</v>
      </c>
      <c r="AE16" s="297">
        <v>3</v>
      </c>
      <c r="AF16" s="310" t="s">
        <v>56</v>
      </c>
      <c r="AG16" s="297" t="s">
        <v>21</v>
      </c>
      <c r="AH16" s="297">
        <v>2</v>
      </c>
      <c r="AI16" s="310" t="s">
        <v>56</v>
      </c>
      <c r="AJ16" s="297">
        <v>3</v>
      </c>
      <c r="AK16" s="310" t="s">
        <v>56</v>
      </c>
      <c r="AL16" s="297" t="s">
        <v>21</v>
      </c>
      <c r="AM16" s="297">
        <v>2</v>
      </c>
      <c r="AN16" s="304">
        <f t="shared" si="18"/>
        <v>11</v>
      </c>
      <c r="AO16" s="317">
        <v>11</v>
      </c>
      <c r="AP16" s="135">
        <f t="shared" si="7"/>
        <v>0</v>
      </c>
      <c r="AQ16" s="92">
        <f t="shared" si="8"/>
        <v>0</v>
      </c>
      <c r="AR16" s="92">
        <f t="shared" si="9"/>
        <v>0</v>
      </c>
      <c r="AS16" s="92">
        <f t="shared" si="10"/>
        <v>7</v>
      </c>
      <c r="AT16" s="92">
        <f t="shared" si="11"/>
        <v>0</v>
      </c>
      <c r="AU16" s="92">
        <f t="shared" si="12"/>
        <v>1</v>
      </c>
      <c r="AV16" s="208">
        <f t="shared" si="13"/>
        <v>0</v>
      </c>
      <c r="AW16" s="208">
        <f t="shared" si="14"/>
        <v>0</v>
      </c>
      <c r="AX16" s="208">
        <f t="shared" si="15"/>
        <v>2</v>
      </c>
      <c r="AY16" s="208">
        <f t="shared" si="16"/>
        <v>7</v>
      </c>
      <c r="AZ16" s="162">
        <f t="shared" si="17"/>
        <v>9</v>
      </c>
    </row>
    <row r="17" spans="1:52" ht="47.4" thickTop="1" thickBot="1">
      <c r="A17" s="69"/>
      <c r="B17" s="231" t="s">
        <v>447</v>
      </c>
      <c r="C17" s="230" t="s">
        <v>393</v>
      </c>
      <c r="D17" s="230"/>
      <c r="E17" s="427">
        <v>3</v>
      </c>
      <c r="F17" s="297">
        <v>3</v>
      </c>
      <c r="G17" s="310" t="s">
        <v>56</v>
      </c>
      <c r="H17" s="310" t="s">
        <v>56</v>
      </c>
      <c r="I17" s="297">
        <v>2</v>
      </c>
      <c r="J17" s="310" t="s">
        <v>56</v>
      </c>
      <c r="K17" s="297" t="s">
        <v>21</v>
      </c>
      <c r="L17" s="297" t="s">
        <v>30</v>
      </c>
      <c r="M17" s="297">
        <v>3</v>
      </c>
      <c r="N17" s="310" t="s">
        <v>56</v>
      </c>
      <c r="O17" s="297" t="s">
        <v>21</v>
      </c>
      <c r="P17" s="297" t="s">
        <v>27</v>
      </c>
      <c r="Q17" s="310" t="s">
        <v>56</v>
      </c>
      <c r="R17" s="297" t="s">
        <v>21</v>
      </c>
      <c r="S17" s="297">
        <v>3</v>
      </c>
      <c r="T17" s="297">
        <v>3</v>
      </c>
      <c r="U17" s="310" t="s">
        <v>56</v>
      </c>
      <c r="V17" s="310" t="s">
        <v>56</v>
      </c>
      <c r="W17" s="427">
        <v>3</v>
      </c>
      <c r="X17" s="310" t="s">
        <v>56</v>
      </c>
      <c r="Y17" s="297" t="s">
        <v>21</v>
      </c>
      <c r="Z17" s="433" t="s">
        <v>27</v>
      </c>
      <c r="AA17" s="297">
        <v>3</v>
      </c>
      <c r="AB17" s="310" t="s">
        <v>56</v>
      </c>
      <c r="AC17" s="297">
        <v>3</v>
      </c>
      <c r="AD17" s="310" t="s">
        <v>56</v>
      </c>
      <c r="AE17" s="310" t="s">
        <v>56</v>
      </c>
      <c r="AF17" s="297">
        <v>1</v>
      </c>
      <c r="AG17" s="297" t="s">
        <v>21</v>
      </c>
      <c r="AH17" s="297">
        <v>2</v>
      </c>
      <c r="AI17" s="297">
        <v>3</v>
      </c>
      <c r="AJ17" s="310" t="s">
        <v>56</v>
      </c>
      <c r="AK17" s="310" t="s">
        <v>56</v>
      </c>
      <c r="AL17" s="297">
        <v>1</v>
      </c>
      <c r="AM17" s="297" t="s">
        <v>27</v>
      </c>
      <c r="AN17" s="304">
        <f t="shared" si="18"/>
        <v>11</v>
      </c>
      <c r="AO17" s="317">
        <v>11</v>
      </c>
      <c r="AP17" s="135">
        <f t="shared" si="7"/>
        <v>0</v>
      </c>
      <c r="AQ17" s="92">
        <f t="shared" si="8"/>
        <v>2</v>
      </c>
      <c r="AR17" s="92">
        <f t="shared" si="9"/>
        <v>0</v>
      </c>
      <c r="AS17" s="92">
        <f t="shared" si="10"/>
        <v>4</v>
      </c>
      <c r="AT17" s="92">
        <f t="shared" si="11"/>
        <v>0</v>
      </c>
      <c r="AU17" s="92">
        <f t="shared" si="12"/>
        <v>3</v>
      </c>
      <c r="AV17" s="208">
        <f t="shared" si="13"/>
        <v>0</v>
      </c>
      <c r="AW17" s="208">
        <f t="shared" si="14"/>
        <v>0</v>
      </c>
      <c r="AX17" s="208">
        <f t="shared" si="15"/>
        <v>1</v>
      </c>
      <c r="AY17" s="208">
        <f t="shared" si="16"/>
        <v>7</v>
      </c>
      <c r="AZ17" s="162">
        <f t="shared" si="17"/>
        <v>8</v>
      </c>
    </row>
    <row r="18" spans="1:52" ht="47.4" thickTop="1" thickBot="1">
      <c r="A18" s="69"/>
      <c r="B18" s="231" t="s">
        <v>458</v>
      </c>
      <c r="C18" s="230" t="s">
        <v>393</v>
      </c>
      <c r="D18" s="230"/>
      <c r="E18" s="297"/>
      <c r="F18" s="297"/>
      <c r="G18" s="297"/>
      <c r="H18" s="297"/>
      <c r="I18" s="297"/>
      <c r="J18" s="313"/>
      <c r="K18" s="310" t="s">
        <v>56</v>
      </c>
      <c r="L18" s="297" t="s">
        <v>17</v>
      </c>
      <c r="M18" s="297" t="s">
        <v>17</v>
      </c>
      <c r="N18" s="297">
        <v>3</v>
      </c>
      <c r="O18" s="310" t="s">
        <v>56</v>
      </c>
      <c r="P18" s="297" t="s">
        <v>17</v>
      </c>
      <c r="Q18" s="297" t="s">
        <v>21</v>
      </c>
      <c r="R18" s="297">
        <v>3</v>
      </c>
      <c r="S18" s="310" t="s">
        <v>56</v>
      </c>
      <c r="T18" s="297" t="s">
        <v>21</v>
      </c>
      <c r="U18" s="297">
        <v>3</v>
      </c>
      <c r="V18" s="310" t="s">
        <v>56</v>
      </c>
      <c r="W18" s="297" t="s">
        <v>17</v>
      </c>
      <c r="X18" s="297">
        <v>3</v>
      </c>
      <c r="Y18" s="310" t="s">
        <v>56</v>
      </c>
      <c r="Z18" s="297" t="s">
        <v>17</v>
      </c>
      <c r="AA18" s="297" t="s">
        <v>21</v>
      </c>
      <c r="AB18" s="297">
        <v>2</v>
      </c>
      <c r="AC18" s="310" t="s">
        <v>56</v>
      </c>
      <c r="AD18" s="310" t="s">
        <v>56</v>
      </c>
      <c r="AE18" s="297">
        <v>3</v>
      </c>
      <c r="AF18" s="310" t="s">
        <v>56</v>
      </c>
      <c r="AG18" s="297" t="s">
        <v>21</v>
      </c>
      <c r="AH18" s="297" t="s">
        <v>27</v>
      </c>
      <c r="AI18" s="297">
        <v>3</v>
      </c>
      <c r="AJ18" s="310" t="s">
        <v>56</v>
      </c>
      <c r="AK18" s="310" t="s">
        <v>56</v>
      </c>
      <c r="AL18" s="297">
        <v>1</v>
      </c>
      <c r="AM18" s="297">
        <v>2</v>
      </c>
      <c r="AN18" s="304">
        <f t="shared" si="18"/>
        <v>10</v>
      </c>
      <c r="AO18" s="317">
        <v>10</v>
      </c>
      <c r="AP18" s="135">
        <f t="shared" si="7"/>
        <v>0</v>
      </c>
      <c r="AQ18" s="92">
        <f t="shared" si="8"/>
        <v>1</v>
      </c>
      <c r="AR18" s="92">
        <f t="shared" si="9"/>
        <v>5</v>
      </c>
      <c r="AS18" s="92">
        <f t="shared" si="10"/>
        <v>4</v>
      </c>
      <c r="AT18" s="92">
        <f t="shared" si="11"/>
        <v>0</v>
      </c>
      <c r="AU18" s="92">
        <f t="shared" si="12"/>
        <v>1</v>
      </c>
      <c r="AV18" s="208">
        <f t="shared" si="13"/>
        <v>0</v>
      </c>
      <c r="AW18" s="208">
        <f t="shared" si="14"/>
        <v>0</v>
      </c>
      <c r="AX18" s="208">
        <f t="shared" si="15"/>
        <v>2</v>
      </c>
      <c r="AY18" s="208">
        <f t="shared" si="16"/>
        <v>6</v>
      </c>
      <c r="AZ18" s="162">
        <f t="shared" si="17"/>
        <v>8</v>
      </c>
    </row>
    <row r="19" spans="1:52" ht="47.4" thickTop="1" thickBot="1">
      <c r="A19" s="69"/>
      <c r="B19" s="231" t="s">
        <v>419</v>
      </c>
      <c r="C19" s="230" t="s">
        <v>393</v>
      </c>
      <c r="D19" s="230">
        <v>213101</v>
      </c>
      <c r="E19" s="297">
        <v>2</v>
      </c>
      <c r="F19" s="297">
        <v>2</v>
      </c>
      <c r="G19" s="310" t="s">
        <v>56</v>
      </c>
      <c r="H19" s="310" t="s">
        <v>56</v>
      </c>
      <c r="I19" s="297" t="s">
        <v>21</v>
      </c>
      <c r="J19" s="297" t="s">
        <v>27</v>
      </c>
      <c r="K19" s="297">
        <v>2</v>
      </c>
      <c r="L19" s="310" t="s">
        <v>56</v>
      </c>
      <c r="M19" s="297">
        <v>1</v>
      </c>
      <c r="N19" s="433" t="s">
        <v>27</v>
      </c>
      <c r="O19" s="297">
        <v>2</v>
      </c>
      <c r="P19" s="310" t="s">
        <v>56</v>
      </c>
      <c r="Q19" s="310" t="s">
        <v>56</v>
      </c>
      <c r="R19" s="297">
        <v>1</v>
      </c>
      <c r="S19" s="297" t="s">
        <v>17</v>
      </c>
      <c r="T19" s="297">
        <v>2</v>
      </c>
      <c r="U19" s="310" t="s">
        <v>56</v>
      </c>
      <c r="V19" s="297">
        <v>1</v>
      </c>
      <c r="W19" s="297">
        <v>1</v>
      </c>
      <c r="X19" s="297">
        <v>2</v>
      </c>
      <c r="Y19" s="310" t="s">
        <v>56</v>
      </c>
      <c r="Z19" s="310" t="s">
        <v>56</v>
      </c>
      <c r="AA19" s="297">
        <v>1</v>
      </c>
      <c r="AB19" s="297" t="s">
        <v>17</v>
      </c>
      <c r="AC19" s="297">
        <v>2</v>
      </c>
      <c r="AD19" s="310" t="s">
        <v>56</v>
      </c>
      <c r="AE19" s="310" t="s">
        <v>56</v>
      </c>
      <c r="AF19" s="297" t="s">
        <v>17</v>
      </c>
      <c r="AG19" s="297">
        <v>2</v>
      </c>
      <c r="AH19" s="310" t="s">
        <v>56</v>
      </c>
      <c r="AI19" s="310" t="s">
        <v>56</v>
      </c>
      <c r="AJ19" s="297">
        <v>1</v>
      </c>
      <c r="AK19" s="297" t="s">
        <v>21</v>
      </c>
      <c r="AL19" s="310" t="s">
        <v>56</v>
      </c>
      <c r="AM19" s="297" t="s">
        <v>21</v>
      </c>
      <c r="AN19" s="304">
        <f t="shared" si="18"/>
        <v>11</v>
      </c>
      <c r="AO19" s="317">
        <v>11</v>
      </c>
      <c r="AP19" s="135">
        <f t="shared" si="7"/>
        <v>0</v>
      </c>
      <c r="AQ19" s="92">
        <f t="shared" si="8"/>
        <v>6</v>
      </c>
      <c r="AR19" s="92">
        <f t="shared" si="9"/>
        <v>3</v>
      </c>
      <c r="AS19" s="92">
        <f t="shared" si="10"/>
        <v>2</v>
      </c>
      <c r="AT19" s="92">
        <f t="shared" si="11"/>
        <v>0</v>
      </c>
      <c r="AU19" s="92">
        <f t="shared" si="12"/>
        <v>1</v>
      </c>
      <c r="AV19" s="208">
        <f t="shared" si="13"/>
        <v>0</v>
      </c>
      <c r="AW19" s="208">
        <f t="shared" si="14"/>
        <v>0</v>
      </c>
      <c r="AX19" s="208">
        <f t="shared" si="15"/>
        <v>6</v>
      </c>
      <c r="AY19" s="208">
        <f t="shared" si="16"/>
        <v>0</v>
      </c>
      <c r="AZ19" s="162">
        <f t="shared" si="17"/>
        <v>6</v>
      </c>
    </row>
    <row r="20" spans="1:52" ht="47.4" thickTop="1" thickBot="1">
      <c r="A20" s="69">
        <v>11</v>
      </c>
      <c r="B20" s="231" t="s">
        <v>166</v>
      </c>
      <c r="C20" s="230" t="s">
        <v>393</v>
      </c>
      <c r="D20" s="230"/>
      <c r="E20" s="297">
        <v>2</v>
      </c>
      <c r="F20" s="310" t="s">
        <v>56</v>
      </c>
      <c r="G20" s="310" t="s">
        <v>56</v>
      </c>
      <c r="H20" s="297">
        <v>1</v>
      </c>
      <c r="I20" s="297">
        <v>2</v>
      </c>
      <c r="J20" s="310" t="s">
        <v>56</v>
      </c>
      <c r="K20" s="297" t="s">
        <v>21</v>
      </c>
      <c r="L20" s="433" t="s">
        <v>27</v>
      </c>
      <c r="M20" s="297" t="s">
        <v>27</v>
      </c>
      <c r="N20" s="310" t="s">
        <v>56</v>
      </c>
      <c r="O20" s="297">
        <v>1</v>
      </c>
      <c r="P20" s="297" t="s">
        <v>17</v>
      </c>
      <c r="Q20" s="297">
        <v>2</v>
      </c>
      <c r="R20" s="310" t="s">
        <v>56</v>
      </c>
      <c r="S20" s="310" t="s">
        <v>56</v>
      </c>
      <c r="T20" s="297" t="s">
        <v>17</v>
      </c>
      <c r="U20" s="297">
        <v>2</v>
      </c>
      <c r="V20" s="310" t="s">
        <v>56</v>
      </c>
      <c r="W20" s="310" t="s">
        <v>56</v>
      </c>
      <c r="X20" s="313" t="s">
        <v>84</v>
      </c>
      <c r="Y20" s="297">
        <v>1</v>
      </c>
      <c r="Z20" s="297" t="s">
        <v>21</v>
      </c>
      <c r="AA20" s="297">
        <v>2</v>
      </c>
      <c r="AB20" s="310" t="s">
        <v>56</v>
      </c>
      <c r="AC20" s="297" t="s">
        <v>17</v>
      </c>
      <c r="AD20" s="297">
        <v>2</v>
      </c>
      <c r="AE20" s="310" t="s">
        <v>56</v>
      </c>
      <c r="AF20" s="297" t="s">
        <v>17</v>
      </c>
      <c r="AG20" s="297">
        <v>2</v>
      </c>
      <c r="AH20" s="310" t="s">
        <v>56</v>
      </c>
      <c r="AI20" s="297" t="s">
        <v>17</v>
      </c>
      <c r="AJ20" s="297">
        <v>2</v>
      </c>
      <c r="AK20" s="310" t="s">
        <v>56</v>
      </c>
      <c r="AL20" s="310" t="s">
        <v>56</v>
      </c>
      <c r="AM20" s="297">
        <v>1</v>
      </c>
      <c r="AN20" s="304">
        <f t="shared" si="18"/>
        <v>11</v>
      </c>
      <c r="AO20" s="317">
        <v>11</v>
      </c>
      <c r="AP20" s="135">
        <f t="shared" si="7"/>
        <v>1</v>
      </c>
      <c r="AQ20" s="92">
        <f t="shared" si="8"/>
        <v>3</v>
      </c>
      <c r="AR20" s="92">
        <f t="shared" si="9"/>
        <v>5</v>
      </c>
      <c r="AS20" s="92">
        <f t="shared" si="10"/>
        <v>1</v>
      </c>
      <c r="AT20" s="92">
        <f t="shared" si="11"/>
        <v>0</v>
      </c>
      <c r="AU20" s="92">
        <f t="shared" si="12"/>
        <v>0</v>
      </c>
      <c r="AV20" s="208">
        <f t="shared" si="13"/>
        <v>0</v>
      </c>
      <c r="AW20" s="208">
        <f t="shared" si="14"/>
        <v>0</v>
      </c>
      <c r="AX20" s="208">
        <f t="shared" si="15"/>
        <v>6</v>
      </c>
      <c r="AY20" s="208">
        <f t="shared" si="16"/>
        <v>0</v>
      </c>
      <c r="AZ20" s="162">
        <f t="shared" si="17"/>
        <v>6</v>
      </c>
    </row>
    <row r="21" spans="1:52" ht="47.4" thickTop="1" thickBot="1">
      <c r="A21" s="69">
        <v>13</v>
      </c>
      <c r="B21" s="231" t="s">
        <v>155</v>
      </c>
      <c r="C21" s="230" t="s">
        <v>393</v>
      </c>
      <c r="D21" s="230"/>
      <c r="E21" s="297" t="s">
        <v>21</v>
      </c>
      <c r="F21" s="297">
        <v>2</v>
      </c>
      <c r="G21" s="310" t="s">
        <v>56</v>
      </c>
      <c r="H21" s="297" t="s">
        <v>17</v>
      </c>
      <c r="I21" s="310" t="s">
        <v>56</v>
      </c>
      <c r="J21" s="297" t="s">
        <v>17</v>
      </c>
      <c r="K21" s="297">
        <v>2</v>
      </c>
      <c r="L21" s="310" t="s">
        <v>56</v>
      </c>
      <c r="M21" s="297" t="s">
        <v>17</v>
      </c>
      <c r="N21" s="433" t="s">
        <v>27</v>
      </c>
      <c r="O21" s="435" t="s">
        <v>56</v>
      </c>
      <c r="P21" s="435" t="s">
        <v>56</v>
      </c>
      <c r="Q21" s="297" t="s">
        <v>17</v>
      </c>
      <c r="R21" s="297">
        <v>2</v>
      </c>
      <c r="S21" s="310" t="s">
        <v>56</v>
      </c>
      <c r="T21" s="297">
        <v>1</v>
      </c>
      <c r="U21" s="297" t="s">
        <v>21</v>
      </c>
      <c r="V21" s="297">
        <v>2</v>
      </c>
      <c r="W21" s="310" t="s">
        <v>56</v>
      </c>
      <c r="X21" s="313" t="s">
        <v>84</v>
      </c>
      <c r="Y21" s="310" t="s">
        <v>56</v>
      </c>
      <c r="Z21" s="297">
        <v>1</v>
      </c>
      <c r="AA21" s="297" t="s">
        <v>17</v>
      </c>
      <c r="AB21" s="297">
        <v>2</v>
      </c>
      <c r="AC21" s="310" t="s">
        <v>56</v>
      </c>
      <c r="AD21" s="310" t="s">
        <v>56</v>
      </c>
      <c r="AE21" s="297">
        <v>1</v>
      </c>
      <c r="AF21" s="297" t="s">
        <v>21</v>
      </c>
      <c r="AG21" s="310" t="s">
        <v>56</v>
      </c>
      <c r="AH21" s="297">
        <v>1</v>
      </c>
      <c r="AI21" s="297">
        <v>2</v>
      </c>
      <c r="AJ21" s="297">
        <v>2</v>
      </c>
      <c r="AK21" s="310" t="s">
        <v>56</v>
      </c>
      <c r="AL21" s="310" t="s">
        <v>56</v>
      </c>
      <c r="AM21" s="297">
        <v>1</v>
      </c>
      <c r="AN21" s="304">
        <f t="shared" si="18"/>
        <v>11</v>
      </c>
      <c r="AO21" s="317">
        <v>11</v>
      </c>
      <c r="AP21" s="135">
        <f t="shared" si="7"/>
        <v>1</v>
      </c>
      <c r="AQ21" s="92">
        <f t="shared" si="8"/>
        <v>5</v>
      </c>
      <c r="AR21" s="92">
        <f t="shared" si="9"/>
        <v>3</v>
      </c>
      <c r="AS21" s="92">
        <f t="shared" si="10"/>
        <v>2</v>
      </c>
      <c r="AT21" s="92">
        <f t="shared" si="11"/>
        <v>0</v>
      </c>
      <c r="AU21" s="92">
        <f t="shared" si="12"/>
        <v>1</v>
      </c>
      <c r="AV21" s="208">
        <f t="shared" si="13"/>
        <v>0</v>
      </c>
      <c r="AW21" s="208">
        <f t="shared" si="14"/>
        <v>0</v>
      </c>
      <c r="AX21" s="208">
        <f t="shared" si="15"/>
        <v>6</v>
      </c>
      <c r="AY21" s="208">
        <f t="shared" si="16"/>
        <v>0</v>
      </c>
      <c r="AZ21" s="162">
        <f t="shared" si="17"/>
        <v>6</v>
      </c>
    </row>
    <row r="22" spans="1:52" ht="47.4" thickTop="1" thickBot="1">
      <c r="A22" s="69">
        <v>15</v>
      </c>
      <c r="B22" s="231" t="s">
        <v>213</v>
      </c>
      <c r="C22" s="230" t="s">
        <v>259</v>
      </c>
      <c r="D22" s="230"/>
      <c r="E22" s="297" t="s">
        <v>21</v>
      </c>
      <c r="F22" s="297">
        <v>2</v>
      </c>
      <c r="G22" s="313" t="s">
        <v>84</v>
      </c>
      <c r="H22" s="310" t="s">
        <v>56</v>
      </c>
      <c r="I22" s="310" t="s">
        <v>56</v>
      </c>
      <c r="J22" s="297">
        <v>1</v>
      </c>
      <c r="K22" s="433" t="s">
        <v>27</v>
      </c>
      <c r="L22" s="297">
        <v>2</v>
      </c>
      <c r="M22" s="310" t="s">
        <v>56</v>
      </c>
      <c r="N22" s="297" t="s">
        <v>17</v>
      </c>
      <c r="O22" s="297" t="s">
        <v>27</v>
      </c>
      <c r="P22" s="313" t="s">
        <v>84</v>
      </c>
      <c r="Q22" s="435" t="s">
        <v>56</v>
      </c>
      <c r="R22" s="310" t="s">
        <v>56</v>
      </c>
      <c r="S22" s="297" t="s">
        <v>17</v>
      </c>
      <c r="T22" s="297">
        <v>2</v>
      </c>
      <c r="U22" s="310" t="s">
        <v>56</v>
      </c>
      <c r="V22" s="310" t="s">
        <v>56</v>
      </c>
      <c r="W22" s="297">
        <v>1</v>
      </c>
      <c r="X22" s="297" t="s">
        <v>27</v>
      </c>
      <c r="Y22" s="297">
        <v>2</v>
      </c>
      <c r="Z22" s="310" t="s">
        <v>56</v>
      </c>
      <c r="AA22" s="297">
        <v>1</v>
      </c>
      <c r="AB22" s="297">
        <v>2</v>
      </c>
      <c r="AC22" s="297">
        <v>2</v>
      </c>
      <c r="AD22" s="310" t="s">
        <v>56</v>
      </c>
      <c r="AE22" s="310" t="s">
        <v>56</v>
      </c>
      <c r="AF22" s="297" t="s">
        <v>17</v>
      </c>
      <c r="AG22" s="297" t="s">
        <v>17</v>
      </c>
      <c r="AH22" s="310" t="s">
        <v>56</v>
      </c>
      <c r="AI22" s="297">
        <v>1</v>
      </c>
      <c r="AJ22" s="310" t="s">
        <v>56</v>
      </c>
      <c r="AK22" s="297">
        <v>2</v>
      </c>
      <c r="AL22" s="310" t="s">
        <v>56</v>
      </c>
      <c r="AM22" s="297" t="s">
        <v>17</v>
      </c>
      <c r="AN22" s="304">
        <f t="shared" si="18"/>
        <v>11</v>
      </c>
      <c r="AO22" s="317">
        <v>11</v>
      </c>
      <c r="AP22" s="135">
        <f t="shared" si="7"/>
        <v>1</v>
      </c>
      <c r="AQ22" s="92">
        <f t="shared" si="8"/>
        <v>4</v>
      </c>
      <c r="AR22" s="92">
        <f t="shared" si="9"/>
        <v>5</v>
      </c>
      <c r="AS22" s="92">
        <f t="shared" si="10"/>
        <v>0</v>
      </c>
      <c r="AT22" s="92">
        <f t="shared" si="11"/>
        <v>0</v>
      </c>
      <c r="AU22" s="92">
        <f t="shared" si="12"/>
        <v>2</v>
      </c>
      <c r="AV22" s="208">
        <f t="shared" si="13"/>
        <v>0</v>
      </c>
      <c r="AW22" s="208">
        <f t="shared" si="14"/>
        <v>0</v>
      </c>
      <c r="AX22" s="208">
        <f t="shared" si="15"/>
        <v>6</v>
      </c>
      <c r="AY22" s="208">
        <f t="shared" si="16"/>
        <v>0</v>
      </c>
      <c r="AZ22" s="162">
        <f t="shared" si="17"/>
        <v>6</v>
      </c>
    </row>
    <row r="23" spans="1:52" ht="47.4" thickTop="1" thickBot="1">
      <c r="A23" s="69">
        <v>16</v>
      </c>
      <c r="B23" s="231" t="s">
        <v>149</v>
      </c>
      <c r="C23" s="230" t="s">
        <v>259</v>
      </c>
      <c r="D23" s="230"/>
      <c r="E23" s="310" t="s">
        <v>56</v>
      </c>
      <c r="F23" s="297">
        <v>1</v>
      </c>
      <c r="G23" s="297" t="s">
        <v>21</v>
      </c>
      <c r="H23" s="297">
        <v>2</v>
      </c>
      <c r="I23" s="310" t="s">
        <v>56</v>
      </c>
      <c r="J23" s="310" t="s">
        <v>56</v>
      </c>
      <c r="K23" s="297">
        <v>1</v>
      </c>
      <c r="L23" s="297" t="s">
        <v>21</v>
      </c>
      <c r="M23" s="297" t="s">
        <v>30</v>
      </c>
      <c r="N23" s="297">
        <v>2</v>
      </c>
      <c r="O23" s="310" t="s">
        <v>56</v>
      </c>
      <c r="P23" s="310" t="s">
        <v>56</v>
      </c>
      <c r="Q23" s="297">
        <v>1</v>
      </c>
      <c r="R23" s="297" t="s">
        <v>21</v>
      </c>
      <c r="S23" s="297">
        <v>2</v>
      </c>
      <c r="T23" s="310" t="s">
        <v>56</v>
      </c>
      <c r="U23" s="297" t="s">
        <v>17</v>
      </c>
      <c r="V23" s="297" t="s">
        <v>21</v>
      </c>
      <c r="W23" s="297">
        <v>2</v>
      </c>
      <c r="X23" s="310" t="s">
        <v>56</v>
      </c>
      <c r="Y23" s="310" t="s">
        <v>56</v>
      </c>
      <c r="Z23" s="297" t="s">
        <v>17</v>
      </c>
      <c r="AA23" s="297">
        <v>2</v>
      </c>
      <c r="AB23" s="310" t="s">
        <v>56</v>
      </c>
      <c r="AC23" s="297">
        <v>1</v>
      </c>
      <c r="AD23" s="297" t="s">
        <v>17</v>
      </c>
      <c r="AE23" s="297">
        <v>2</v>
      </c>
      <c r="AF23" s="310" t="s">
        <v>56</v>
      </c>
      <c r="AG23" s="310" t="s">
        <v>56</v>
      </c>
      <c r="AH23" s="297">
        <v>1</v>
      </c>
      <c r="AI23" s="297" t="s">
        <v>21</v>
      </c>
      <c r="AJ23" s="297" t="s">
        <v>27</v>
      </c>
      <c r="AK23" s="297">
        <v>2</v>
      </c>
      <c r="AL23" s="435" t="s">
        <v>56</v>
      </c>
      <c r="AM23" s="435" t="s">
        <v>56</v>
      </c>
      <c r="AN23" s="304">
        <f t="shared" si="18"/>
        <v>11</v>
      </c>
      <c r="AO23" s="317">
        <v>11</v>
      </c>
      <c r="AP23" s="135">
        <f t="shared" si="7"/>
        <v>0</v>
      </c>
      <c r="AQ23" s="92">
        <f t="shared" si="8"/>
        <v>4</v>
      </c>
      <c r="AR23" s="92">
        <f t="shared" si="9"/>
        <v>3</v>
      </c>
      <c r="AS23" s="92">
        <f t="shared" si="10"/>
        <v>4</v>
      </c>
      <c r="AT23" s="92">
        <f t="shared" si="11"/>
        <v>0</v>
      </c>
      <c r="AU23" s="92">
        <f t="shared" si="12"/>
        <v>1</v>
      </c>
      <c r="AV23" s="208">
        <f t="shared" si="13"/>
        <v>0</v>
      </c>
      <c r="AW23" s="208">
        <f t="shared" si="14"/>
        <v>0</v>
      </c>
      <c r="AX23" s="208">
        <f t="shared" si="15"/>
        <v>6</v>
      </c>
      <c r="AY23" s="208">
        <f t="shared" si="16"/>
        <v>0</v>
      </c>
      <c r="AZ23" s="162">
        <f t="shared" si="17"/>
        <v>6</v>
      </c>
    </row>
    <row r="24" spans="1:52" ht="47.4" thickTop="1" thickBot="1">
      <c r="A24" s="69"/>
      <c r="B24" s="231" t="s">
        <v>439</v>
      </c>
      <c r="C24" s="230" t="s">
        <v>259</v>
      </c>
      <c r="D24" s="230"/>
      <c r="E24" s="297">
        <v>2</v>
      </c>
      <c r="F24" s="310" t="s">
        <v>56</v>
      </c>
      <c r="G24" s="297">
        <v>1</v>
      </c>
      <c r="H24" s="297">
        <v>2</v>
      </c>
      <c r="I24" s="310" t="s">
        <v>56</v>
      </c>
      <c r="J24" s="310" t="s">
        <v>56</v>
      </c>
      <c r="K24" s="297">
        <v>1</v>
      </c>
      <c r="L24" s="297" t="s">
        <v>21</v>
      </c>
      <c r="M24" s="433" t="s">
        <v>27</v>
      </c>
      <c r="N24" s="297">
        <v>2</v>
      </c>
      <c r="O24" s="310" t="s">
        <v>56</v>
      </c>
      <c r="P24" s="310" t="s">
        <v>56</v>
      </c>
      <c r="Q24" s="297">
        <v>1</v>
      </c>
      <c r="R24" s="297" t="s">
        <v>21</v>
      </c>
      <c r="S24" s="297">
        <v>2</v>
      </c>
      <c r="T24" s="310" t="s">
        <v>56</v>
      </c>
      <c r="U24" s="297" t="s">
        <v>17</v>
      </c>
      <c r="V24" s="297">
        <v>2</v>
      </c>
      <c r="W24" s="310" t="s">
        <v>56</v>
      </c>
      <c r="X24" s="297">
        <v>1</v>
      </c>
      <c r="Y24" s="297" t="s">
        <v>21</v>
      </c>
      <c r="Z24" s="297">
        <v>2</v>
      </c>
      <c r="AA24" s="310" t="s">
        <v>56</v>
      </c>
      <c r="AB24" s="297" t="s">
        <v>17</v>
      </c>
      <c r="AC24" s="297" t="s">
        <v>27</v>
      </c>
      <c r="AD24" s="310" t="s">
        <v>56</v>
      </c>
      <c r="AE24" s="310" t="s">
        <v>56</v>
      </c>
      <c r="AF24" s="297">
        <v>2</v>
      </c>
      <c r="AG24" s="297">
        <v>2</v>
      </c>
      <c r="AH24" s="310" t="s">
        <v>56</v>
      </c>
      <c r="AI24" s="297">
        <v>1</v>
      </c>
      <c r="AJ24" s="297" t="s">
        <v>17</v>
      </c>
      <c r="AK24" s="310" t="s">
        <v>56</v>
      </c>
      <c r="AL24" s="310" t="s">
        <v>56</v>
      </c>
      <c r="AM24" s="297">
        <v>1</v>
      </c>
      <c r="AN24" s="304">
        <f t="shared" si="18"/>
        <v>11</v>
      </c>
      <c r="AO24" s="317">
        <v>11</v>
      </c>
      <c r="AP24" s="135">
        <f t="shared" ref="AP24:AP33" si="19">COUNTIF(J24:AO24,"ct")</f>
        <v>0</v>
      </c>
      <c r="AQ24" s="92">
        <f t="shared" ref="AQ24:AQ33" si="20">COUNTIF(J24:AM24,"1")</f>
        <v>5</v>
      </c>
      <c r="AR24" s="92">
        <f t="shared" ref="AR24:AR33" si="21">COUNTIF(K24:AM24,"1A")</f>
        <v>3</v>
      </c>
      <c r="AS24" s="92">
        <f t="shared" ref="AS24:AS33" si="22">COUNTIF(L24:AN24,"1B")</f>
        <v>3</v>
      </c>
      <c r="AT24" s="92">
        <f t="shared" ref="AT24:AT33" si="23">COUNTIF(M24:AO24,"1C")</f>
        <v>0</v>
      </c>
      <c r="AU24" s="92">
        <f t="shared" ref="AU24:AU33" si="24">COUNTIF(N24:AP24,"1D")</f>
        <v>1</v>
      </c>
      <c r="AV24" s="208">
        <f t="shared" ref="AV24:AV33" si="25">COUNTIF(J24:AM24,"2B")</f>
        <v>0</v>
      </c>
      <c r="AW24" s="208">
        <f t="shared" ref="AW24:AW33" si="26">COUNTIF(J24:AM24,"1F")</f>
        <v>0</v>
      </c>
      <c r="AX24" s="208">
        <f t="shared" ref="AX24:AX33" si="27">COUNTIF(J24:AM24,"2")</f>
        <v>6</v>
      </c>
      <c r="AY24" s="208">
        <f t="shared" ref="AY24:AY33" si="28">COUNTIF(J24:AM24,"3")</f>
        <v>0</v>
      </c>
      <c r="AZ24" s="162">
        <f t="shared" ref="AZ24:AZ26" si="29">SUM(AV24:AY24)</f>
        <v>6</v>
      </c>
    </row>
    <row r="25" spans="1:52" ht="47.4" thickTop="1" thickBot="1">
      <c r="A25" s="69"/>
      <c r="B25" s="231" t="s">
        <v>440</v>
      </c>
      <c r="C25" s="230" t="s">
        <v>259</v>
      </c>
      <c r="D25" s="230"/>
      <c r="E25" s="297">
        <v>1</v>
      </c>
      <c r="F25" s="297" t="s">
        <v>21</v>
      </c>
      <c r="G25" s="310" t="s">
        <v>56</v>
      </c>
      <c r="H25" s="310" t="s">
        <v>56</v>
      </c>
      <c r="I25" s="297">
        <v>2</v>
      </c>
      <c r="J25" s="297">
        <v>2</v>
      </c>
      <c r="K25" s="310" t="s">
        <v>56</v>
      </c>
      <c r="L25" s="297" t="s">
        <v>17</v>
      </c>
      <c r="M25" s="297" t="s">
        <v>17</v>
      </c>
      <c r="N25" s="297" t="s">
        <v>21</v>
      </c>
      <c r="O25" s="297">
        <v>2</v>
      </c>
      <c r="P25" s="310" t="s">
        <v>56</v>
      </c>
      <c r="Q25" s="310" t="s">
        <v>56</v>
      </c>
      <c r="R25" s="297" t="s">
        <v>17</v>
      </c>
      <c r="S25" s="297" t="s">
        <v>21</v>
      </c>
      <c r="T25" s="310" t="s">
        <v>56</v>
      </c>
      <c r="U25" s="297">
        <v>1</v>
      </c>
      <c r="V25" s="433" t="s">
        <v>24</v>
      </c>
      <c r="W25" s="297">
        <v>2</v>
      </c>
      <c r="X25" s="310" t="s">
        <v>56</v>
      </c>
      <c r="Y25" s="310" t="s">
        <v>56</v>
      </c>
      <c r="Z25" s="297">
        <v>1</v>
      </c>
      <c r="AA25" s="297" t="s">
        <v>17</v>
      </c>
      <c r="AB25" s="297">
        <v>2</v>
      </c>
      <c r="AC25" s="310" t="s">
        <v>56</v>
      </c>
      <c r="AD25" s="297">
        <v>1</v>
      </c>
      <c r="AE25" s="297" t="s">
        <v>21</v>
      </c>
      <c r="AF25" s="297">
        <v>2</v>
      </c>
      <c r="AG25" s="310" t="s">
        <v>56</v>
      </c>
      <c r="AH25" s="310" t="s">
        <v>56</v>
      </c>
      <c r="AI25" s="297">
        <v>1</v>
      </c>
      <c r="AJ25" s="297" t="s">
        <v>17</v>
      </c>
      <c r="AK25" s="297">
        <v>2</v>
      </c>
      <c r="AL25" s="310" t="s">
        <v>56</v>
      </c>
      <c r="AM25" s="310" t="s">
        <v>56</v>
      </c>
      <c r="AN25" s="304">
        <f t="shared" si="18"/>
        <v>11</v>
      </c>
      <c r="AO25" s="317">
        <v>11</v>
      </c>
      <c r="AP25" s="135">
        <f t="shared" si="19"/>
        <v>0</v>
      </c>
      <c r="AQ25" s="92">
        <f t="shared" si="20"/>
        <v>4</v>
      </c>
      <c r="AR25" s="92">
        <f t="shared" si="21"/>
        <v>5</v>
      </c>
      <c r="AS25" s="92">
        <f t="shared" si="22"/>
        <v>3</v>
      </c>
      <c r="AT25" s="92">
        <f t="shared" si="23"/>
        <v>1</v>
      </c>
      <c r="AU25" s="92">
        <f t="shared" si="24"/>
        <v>0</v>
      </c>
      <c r="AV25" s="208">
        <f t="shared" si="25"/>
        <v>0</v>
      </c>
      <c r="AW25" s="208">
        <f t="shared" si="26"/>
        <v>0</v>
      </c>
      <c r="AX25" s="208">
        <f t="shared" si="27"/>
        <v>6</v>
      </c>
      <c r="AY25" s="208">
        <f t="shared" si="28"/>
        <v>0</v>
      </c>
      <c r="AZ25" s="162">
        <f t="shared" si="29"/>
        <v>6</v>
      </c>
    </row>
    <row r="26" spans="1:52" ht="47.4" thickTop="1" thickBot="1">
      <c r="A26" s="69"/>
      <c r="B26" s="231" t="s">
        <v>442</v>
      </c>
      <c r="C26" s="230" t="s">
        <v>393</v>
      </c>
      <c r="D26" s="230"/>
      <c r="E26" s="297" t="s">
        <v>21</v>
      </c>
      <c r="F26" s="297">
        <v>2</v>
      </c>
      <c r="G26" s="297">
        <v>2</v>
      </c>
      <c r="H26" s="310" t="s">
        <v>56</v>
      </c>
      <c r="I26" s="310" t="s">
        <v>56</v>
      </c>
      <c r="J26" s="297">
        <v>1</v>
      </c>
      <c r="K26" s="433" t="s">
        <v>17</v>
      </c>
      <c r="L26" s="297">
        <v>2</v>
      </c>
      <c r="M26" s="310" t="s">
        <v>56</v>
      </c>
      <c r="N26" s="297">
        <v>1</v>
      </c>
      <c r="O26" s="297" t="s">
        <v>17</v>
      </c>
      <c r="P26" s="297">
        <v>2</v>
      </c>
      <c r="Q26" s="310" t="s">
        <v>56</v>
      </c>
      <c r="R26" s="310" t="s">
        <v>56</v>
      </c>
      <c r="S26" s="297" t="s">
        <v>17</v>
      </c>
      <c r="T26" s="297">
        <v>2</v>
      </c>
      <c r="U26" s="310" t="s">
        <v>56</v>
      </c>
      <c r="V26" s="297">
        <v>1</v>
      </c>
      <c r="W26" s="297">
        <v>2</v>
      </c>
      <c r="X26" s="310" t="s">
        <v>56</v>
      </c>
      <c r="Y26" s="297" t="s">
        <v>17</v>
      </c>
      <c r="Z26" s="297" t="s">
        <v>27</v>
      </c>
      <c r="AA26" s="297" t="s">
        <v>27</v>
      </c>
      <c r="AB26" s="310" t="s">
        <v>56</v>
      </c>
      <c r="AC26" s="310" t="s">
        <v>56</v>
      </c>
      <c r="AD26" s="297" t="s">
        <v>17</v>
      </c>
      <c r="AE26" s="297">
        <v>2</v>
      </c>
      <c r="AF26" s="310" t="s">
        <v>56</v>
      </c>
      <c r="AG26" s="310" t="s">
        <v>56</v>
      </c>
      <c r="AH26" s="297" t="s">
        <v>21</v>
      </c>
      <c r="AI26" s="297">
        <v>2</v>
      </c>
      <c r="AJ26" s="310" t="s">
        <v>56</v>
      </c>
      <c r="AK26" s="310" t="s">
        <v>56</v>
      </c>
      <c r="AL26" s="297">
        <v>1</v>
      </c>
      <c r="AM26" s="297" t="s">
        <v>27</v>
      </c>
      <c r="AN26" s="304">
        <f t="shared" si="18"/>
        <v>11</v>
      </c>
      <c r="AO26" s="317">
        <v>11</v>
      </c>
      <c r="AP26" s="135">
        <f t="shared" si="19"/>
        <v>0</v>
      </c>
      <c r="AQ26" s="92">
        <f t="shared" si="20"/>
        <v>4</v>
      </c>
      <c r="AR26" s="92">
        <f t="shared" si="21"/>
        <v>5</v>
      </c>
      <c r="AS26" s="92">
        <f t="shared" si="22"/>
        <v>1</v>
      </c>
      <c r="AT26" s="92">
        <f t="shared" si="23"/>
        <v>0</v>
      </c>
      <c r="AU26" s="92">
        <f t="shared" si="24"/>
        <v>3</v>
      </c>
      <c r="AV26" s="208">
        <f t="shared" si="25"/>
        <v>0</v>
      </c>
      <c r="AW26" s="208">
        <f t="shared" si="26"/>
        <v>0</v>
      </c>
      <c r="AX26" s="208">
        <f t="shared" si="27"/>
        <v>6</v>
      </c>
      <c r="AY26" s="208">
        <f t="shared" si="28"/>
        <v>0</v>
      </c>
      <c r="AZ26" s="162">
        <f t="shared" si="29"/>
        <v>6</v>
      </c>
    </row>
    <row r="27" spans="1:52" ht="47.4" thickTop="1" thickBot="1">
      <c r="A27" s="69"/>
      <c r="B27" s="231" t="s">
        <v>443</v>
      </c>
      <c r="C27" s="230" t="s">
        <v>393</v>
      </c>
      <c r="D27" s="230"/>
      <c r="E27" s="310" t="s">
        <v>56</v>
      </c>
      <c r="F27" s="310" t="s">
        <v>56</v>
      </c>
      <c r="G27" s="297" t="s">
        <v>17</v>
      </c>
      <c r="H27" s="297" t="s">
        <v>21</v>
      </c>
      <c r="I27" s="310" t="s">
        <v>56</v>
      </c>
      <c r="J27" s="310" t="s">
        <v>56</v>
      </c>
      <c r="K27" s="297" t="s">
        <v>17</v>
      </c>
      <c r="L27" s="433" t="s">
        <v>27</v>
      </c>
      <c r="M27" s="297">
        <v>2</v>
      </c>
      <c r="N27" s="310" t="s">
        <v>56</v>
      </c>
      <c r="O27" s="297">
        <v>1</v>
      </c>
      <c r="P27" s="297" t="s">
        <v>21</v>
      </c>
      <c r="Q27" s="297">
        <v>2</v>
      </c>
      <c r="R27" s="310" t="s">
        <v>56</v>
      </c>
      <c r="S27" s="310" t="s">
        <v>56</v>
      </c>
      <c r="T27" s="297">
        <v>1</v>
      </c>
      <c r="U27" s="297" t="s">
        <v>27</v>
      </c>
      <c r="V27" s="297" t="s">
        <v>27</v>
      </c>
      <c r="W27" s="310" t="s">
        <v>56</v>
      </c>
      <c r="X27" s="310" t="s">
        <v>56</v>
      </c>
      <c r="Y27" s="297" t="s">
        <v>17</v>
      </c>
      <c r="Z27" s="297">
        <v>2</v>
      </c>
      <c r="AA27" s="310" t="s">
        <v>56</v>
      </c>
      <c r="AB27" s="297" t="s">
        <v>17</v>
      </c>
      <c r="AC27" s="297">
        <v>2</v>
      </c>
      <c r="AD27" s="310" t="s">
        <v>56</v>
      </c>
      <c r="AE27" s="310" t="s">
        <v>56</v>
      </c>
      <c r="AF27" s="297">
        <v>1</v>
      </c>
      <c r="AG27" s="297">
        <v>1</v>
      </c>
      <c r="AH27" s="297" t="s">
        <v>27</v>
      </c>
      <c r="AI27" s="297">
        <v>2</v>
      </c>
      <c r="AJ27" s="297">
        <v>2</v>
      </c>
      <c r="AK27" s="310" t="s">
        <v>56</v>
      </c>
      <c r="AL27" s="310" t="s">
        <v>56</v>
      </c>
      <c r="AM27" s="297" t="s">
        <v>17</v>
      </c>
      <c r="AN27" s="304">
        <f t="shared" si="18"/>
        <v>11</v>
      </c>
      <c r="AO27" s="317">
        <v>11</v>
      </c>
      <c r="AP27" s="135">
        <f t="shared" si="19"/>
        <v>0</v>
      </c>
      <c r="AQ27" s="92">
        <f t="shared" si="20"/>
        <v>4</v>
      </c>
      <c r="AR27" s="92">
        <f t="shared" si="21"/>
        <v>4</v>
      </c>
      <c r="AS27" s="92">
        <f t="shared" si="22"/>
        <v>1</v>
      </c>
      <c r="AT27" s="92">
        <f t="shared" si="23"/>
        <v>0</v>
      </c>
      <c r="AU27" s="92">
        <f t="shared" si="24"/>
        <v>3</v>
      </c>
      <c r="AV27" s="208">
        <f t="shared" si="25"/>
        <v>0</v>
      </c>
      <c r="AW27" s="208">
        <f t="shared" si="26"/>
        <v>0</v>
      </c>
      <c r="AX27" s="208">
        <f t="shared" si="27"/>
        <v>6</v>
      </c>
      <c r="AY27" s="208">
        <f t="shared" si="28"/>
        <v>0</v>
      </c>
      <c r="AZ27" s="162">
        <f t="shared" ref="AZ27:AZ33" si="30">SUM(AV27:AY27)</f>
        <v>6</v>
      </c>
    </row>
    <row r="28" spans="1:52" ht="47.4" thickTop="1" thickBot="1">
      <c r="A28" s="69"/>
      <c r="B28" s="231" t="s">
        <v>448</v>
      </c>
      <c r="C28" s="230" t="s">
        <v>393</v>
      </c>
      <c r="D28" s="230"/>
      <c r="E28" s="297">
        <v>1</v>
      </c>
      <c r="F28" s="297" t="s">
        <v>21</v>
      </c>
      <c r="G28" s="297" t="s">
        <v>27</v>
      </c>
      <c r="H28" s="310" t="s">
        <v>56</v>
      </c>
      <c r="I28" s="310" t="s">
        <v>56</v>
      </c>
      <c r="J28" s="297">
        <v>1</v>
      </c>
      <c r="K28" s="297" t="s">
        <v>27</v>
      </c>
      <c r="L28" s="297">
        <v>2</v>
      </c>
      <c r="M28" s="310" t="s">
        <v>56</v>
      </c>
      <c r="N28" s="297">
        <v>1</v>
      </c>
      <c r="O28" s="297" t="s">
        <v>17</v>
      </c>
      <c r="P28" s="297">
        <v>2</v>
      </c>
      <c r="Q28" s="310" t="s">
        <v>56</v>
      </c>
      <c r="R28" s="310" t="s">
        <v>56</v>
      </c>
      <c r="S28" s="297">
        <v>1</v>
      </c>
      <c r="T28" s="297" t="s">
        <v>21</v>
      </c>
      <c r="U28" s="297">
        <v>2</v>
      </c>
      <c r="V28" s="310" t="s">
        <v>56</v>
      </c>
      <c r="W28" s="310" t="s">
        <v>56</v>
      </c>
      <c r="X28" s="297">
        <v>1</v>
      </c>
      <c r="Y28" s="297" t="s">
        <v>27</v>
      </c>
      <c r="Z28" s="297">
        <v>2</v>
      </c>
      <c r="AA28" s="310" t="s">
        <v>56</v>
      </c>
      <c r="AB28" s="310" t="s">
        <v>56</v>
      </c>
      <c r="AC28" s="297">
        <v>1</v>
      </c>
      <c r="AD28" s="297">
        <v>2</v>
      </c>
      <c r="AE28" s="310" t="s">
        <v>56</v>
      </c>
      <c r="AF28" s="297">
        <v>1</v>
      </c>
      <c r="AG28" s="297" t="s">
        <v>17</v>
      </c>
      <c r="AH28" s="297">
        <v>2</v>
      </c>
      <c r="AI28" s="310" t="s">
        <v>56</v>
      </c>
      <c r="AJ28" s="297" t="s">
        <v>17</v>
      </c>
      <c r="AK28" s="310" t="s">
        <v>56</v>
      </c>
      <c r="AL28" s="297" t="s">
        <v>17</v>
      </c>
      <c r="AM28" s="310" t="s">
        <v>56</v>
      </c>
      <c r="AN28" s="304">
        <f t="shared" si="18"/>
        <v>11</v>
      </c>
      <c r="AO28" s="317">
        <v>11</v>
      </c>
      <c r="AP28" s="135">
        <f t="shared" si="19"/>
        <v>0</v>
      </c>
      <c r="AQ28" s="92">
        <f t="shared" si="20"/>
        <v>6</v>
      </c>
      <c r="AR28" s="92">
        <f t="shared" si="21"/>
        <v>4</v>
      </c>
      <c r="AS28" s="92">
        <f t="shared" si="22"/>
        <v>1</v>
      </c>
      <c r="AT28" s="92">
        <f t="shared" si="23"/>
        <v>0</v>
      </c>
      <c r="AU28" s="92">
        <f t="shared" si="24"/>
        <v>1</v>
      </c>
      <c r="AV28" s="208">
        <f t="shared" si="25"/>
        <v>0</v>
      </c>
      <c r="AW28" s="208">
        <f t="shared" si="26"/>
        <v>0</v>
      </c>
      <c r="AX28" s="208">
        <f t="shared" si="27"/>
        <v>6</v>
      </c>
      <c r="AY28" s="208">
        <f t="shared" si="28"/>
        <v>0</v>
      </c>
      <c r="AZ28" s="162">
        <f t="shared" si="30"/>
        <v>6</v>
      </c>
    </row>
    <row r="29" spans="1:52" ht="47.4" thickTop="1" thickBot="1">
      <c r="A29" s="69"/>
      <c r="B29" s="231" t="s">
        <v>452</v>
      </c>
      <c r="C29" s="230" t="s">
        <v>393</v>
      </c>
      <c r="D29" s="230"/>
      <c r="E29" s="297">
        <v>1</v>
      </c>
      <c r="F29" s="297" t="s">
        <v>21</v>
      </c>
      <c r="G29" s="297">
        <v>2</v>
      </c>
      <c r="H29" s="310" t="s">
        <v>56</v>
      </c>
      <c r="I29" s="310" t="s">
        <v>56</v>
      </c>
      <c r="J29" s="297" t="s">
        <v>27</v>
      </c>
      <c r="K29" s="297">
        <v>2</v>
      </c>
      <c r="L29" s="310" t="s">
        <v>56</v>
      </c>
      <c r="M29" s="297">
        <v>1</v>
      </c>
      <c r="N29" s="297" t="s">
        <v>27</v>
      </c>
      <c r="O29" s="297">
        <v>2</v>
      </c>
      <c r="P29" s="310" t="s">
        <v>56</v>
      </c>
      <c r="Q29" s="310" t="s">
        <v>56</v>
      </c>
      <c r="R29" s="297" t="s">
        <v>17</v>
      </c>
      <c r="S29" s="297">
        <v>2</v>
      </c>
      <c r="T29" s="310" t="s">
        <v>56</v>
      </c>
      <c r="U29" s="310" t="s">
        <v>56</v>
      </c>
      <c r="V29" s="297" t="s">
        <v>17</v>
      </c>
      <c r="W29" s="297" t="s">
        <v>17</v>
      </c>
      <c r="X29" s="297">
        <v>2</v>
      </c>
      <c r="Y29" s="310" t="s">
        <v>56</v>
      </c>
      <c r="Z29" s="297">
        <v>1</v>
      </c>
      <c r="AA29" s="297" t="s">
        <v>17</v>
      </c>
      <c r="AB29" s="433" t="s">
        <v>27</v>
      </c>
      <c r="AC29" s="310" t="s">
        <v>56</v>
      </c>
      <c r="AD29" s="310" t="s">
        <v>56</v>
      </c>
      <c r="AE29" s="297">
        <v>1</v>
      </c>
      <c r="AF29" s="297">
        <v>2</v>
      </c>
      <c r="AG29" s="310" t="s">
        <v>56</v>
      </c>
      <c r="AH29" s="297">
        <v>1</v>
      </c>
      <c r="AI29" s="297" t="s">
        <v>21</v>
      </c>
      <c r="AJ29" s="297">
        <v>2</v>
      </c>
      <c r="AK29" s="310" t="s">
        <v>56</v>
      </c>
      <c r="AL29" s="310" t="s">
        <v>56</v>
      </c>
      <c r="AM29" s="297" t="s">
        <v>17</v>
      </c>
      <c r="AN29" s="304">
        <f t="shared" si="18"/>
        <v>11</v>
      </c>
      <c r="AO29" s="317">
        <v>11</v>
      </c>
      <c r="AP29" s="135">
        <f t="shared" si="19"/>
        <v>0</v>
      </c>
      <c r="AQ29" s="92">
        <f t="shared" si="20"/>
        <v>4</v>
      </c>
      <c r="AR29" s="92">
        <f t="shared" si="21"/>
        <v>5</v>
      </c>
      <c r="AS29" s="92">
        <f t="shared" si="22"/>
        <v>1</v>
      </c>
      <c r="AT29" s="92">
        <f t="shared" si="23"/>
        <v>0</v>
      </c>
      <c r="AU29" s="92">
        <f t="shared" si="24"/>
        <v>2</v>
      </c>
      <c r="AV29" s="208">
        <f t="shared" si="25"/>
        <v>0</v>
      </c>
      <c r="AW29" s="208">
        <f t="shared" si="26"/>
        <v>0</v>
      </c>
      <c r="AX29" s="208">
        <f t="shared" si="27"/>
        <v>6</v>
      </c>
      <c r="AY29" s="208">
        <f t="shared" si="28"/>
        <v>0</v>
      </c>
      <c r="AZ29" s="162">
        <f t="shared" ref="AZ29:AZ31" si="31">SUM(AV29:AY29)</f>
        <v>6</v>
      </c>
    </row>
    <row r="30" spans="1:52" ht="47.4" thickTop="1" thickBot="1">
      <c r="A30" s="69"/>
      <c r="B30" s="231" t="s">
        <v>449</v>
      </c>
      <c r="C30" s="230" t="s">
        <v>393</v>
      </c>
      <c r="D30" s="230"/>
      <c r="E30" s="297" t="s">
        <v>17</v>
      </c>
      <c r="F30" s="297" t="s">
        <v>27</v>
      </c>
      <c r="G30" s="310" t="s">
        <v>56</v>
      </c>
      <c r="H30" s="310" t="s">
        <v>56</v>
      </c>
      <c r="I30" s="297" t="s">
        <v>17</v>
      </c>
      <c r="J30" s="310" t="s">
        <v>56</v>
      </c>
      <c r="K30" s="310" t="s">
        <v>56</v>
      </c>
      <c r="L30" s="297">
        <v>1</v>
      </c>
      <c r="M30" s="297">
        <v>1</v>
      </c>
      <c r="N30" s="297" t="s">
        <v>17</v>
      </c>
      <c r="O30" s="297">
        <v>2</v>
      </c>
      <c r="P30" s="297">
        <v>2</v>
      </c>
      <c r="Q30" s="310" t="s">
        <v>56</v>
      </c>
      <c r="R30" s="310" t="s">
        <v>56</v>
      </c>
      <c r="S30" s="297">
        <v>1</v>
      </c>
      <c r="T30" s="297" t="s">
        <v>17</v>
      </c>
      <c r="U30" s="297" t="s">
        <v>21</v>
      </c>
      <c r="V30" s="297">
        <v>2</v>
      </c>
      <c r="W30" s="310" t="s">
        <v>56</v>
      </c>
      <c r="X30" s="310" t="s">
        <v>56</v>
      </c>
      <c r="Y30" s="297">
        <v>1</v>
      </c>
      <c r="Z30" s="297" t="s">
        <v>17</v>
      </c>
      <c r="AA30" s="297">
        <v>2</v>
      </c>
      <c r="AB30" s="310" t="s">
        <v>56</v>
      </c>
      <c r="AC30" s="297">
        <v>1</v>
      </c>
      <c r="AD30" s="297" t="s">
        <v>21</v>
      </c>
      <c r="AE30" s="310" t="s">
        <v>56</v>
      </c>
      <c r="AF30" s="310" t="s">
        <v>56</v>
      </c>
      <c r="AG30" s="297">
        <v>2</v>
      </c>
      <c r="AH30" s="297">
        <v>2</v>
      </c>
      <c r="AI30" s="310" t="s">
        <v>56</v>
      </c>
      <c r="AJ30" s="310" t="s">
        <v>56</v>
      </c>
      <c r="AK30" s="297">
        <v>1</v>
      </c>
      <c r="AL30" s="297" t="s">
        <v>21</v>
      </c>
      <c r="AM30" s="297">
        <v>2</v>
      </c>
      <c r="AN30" s="304">
        <f t="shared" si="18"/>
        <v>11</v>
      </c>
      <c r="AO30" s="317">
        <v>11</v>
      </c>
      <c r="AP30" s="135">
        <f t="shared" si="19"/>
        <v>0</v>
      </c>
      <c r="AQ30" s="92">
        <f t="shared" si="20"/>
        <v>6</v>
      </c>
      <c r="AR30" s="92">
        <f t="shared" si="21"/>
        <v>3</v>
      </c>
      <c r="AS30" s="92">
        <f t="shared" si="22"/>
        <v>3</v>
      </c>
      <c r="AT30" s="92">
        <f t="shared" si="23"/>
        <v>0</v>
      </c>
      <c r="AU30" s="92">
        <f t="shared" si="24"/>
        <v>0</v>
      </c>
      <c r="AV30" s="208">
        <f t="shared" si="25"/>
        <v>0</v>
      </c>
      <c r="AW30" s="208">
        <f t="shared" si="26"/>
        <v>0</v>
      </c>
      <c r="AX30" s="208">
        <f t="shared" si="27"/>
        <v>7</v>
      </c>
      <c r="AY30" s="208">
        <f t="shared" si="28"/>
        <v>0</v>
      </c>
      <c r="AZ30" s="162">
        <f t="shared" si="31"/>
        <v>7</v>
      </c>
    </row>
    <row r="31" spans="1:52" ht="47.4" thickTop="1" thickBot="1">
      <c r="A31" s="69"/>
      <c r="B31" s="231" t="s">
        <v>450</v>
      </c>
      <c r="C31" s="230" t="s">
        <v>393</v>
      </c>
      <c r="D31" s="230"/>
      <c r="E31" s="297" t="s">
        <v>17</v>
      </c>
      <c r="F31" s="297" t="s">
        <v>27</v>
      </c>
      <c r="G31" s="310" t="s">
        <v>56</v>
      </c>
      <c r="H31" s="310" t="s">
        <v>56</v>
      </c>
      <c r="I31" s="297">
        <v>1</v>
      </c>
      <c r="J31" s="310" t="s">
        <v>56</v>
      </c>
      <c r="K31" s="297" t="s">
        <v>17</v>
      </c>
      <c r="L31" s="297" t="s">
        <v>27</v>
      </c>
      <c r="M31" s="297">
        <v>2</v>
      </c>
      <c r="N31" s="310" t="s">
        <v>56</v>
      </c>
      <c r="O31" s="297">
        <v>1</v>
      </c>
      <c r="P31" s="297" t="s">
        <v>21</v>
      </c>
      <c r="Q31" s="297">
        <v>2</v>
      </c>
      <c r="R31" s="310" t="s">
        <v>56</v>
      </c>
      <c r="S31" s="310" t="s">
        <v>56</v>
      </c>
      <c r="T31" s="297" t="s">
        <v>17</v>
      </c>
      <c r="U31" s="297" t="s">
        <v>21</v>
      </c>
      <c r="V31" s="297">
        <v>2</v>
      </c>
      <c r="W31" s="310" t="s">
        <v>56</v>
      </c>
      <c r="X31" s="297" t="s">
        <v>17</v>
      </c>
      <c r="Y31" s="297">
        <v>2</v>
      </c>
      <c r="Z31" s="310" t="s">
        <v>56</v>
      </c>
      <c r="AA31" s="310" t="s">
        <v>56</v>
      </c>
      <c r="AB31" s="297">
        <v>1</v>
      </c>
      <c r="AC31" s="297" t="s">
        <v>17</v>
      </c>
      <c r="AD31" s="297">
        <v>2</v>
      </c>
      <c r="AE31" s="310" t="s">
        <v>56</v>
      </c>
      <c r="AF31" s="310" t="s">
        <v>56</v>
      </c>
      <c r="AG31" s="297">
        <v>1</v>
      </c>
      <c r="AH31" s="297" t="s">
        <v>17</v>
      </c>
      <c r="AI31" s="297" t="s">
        <v>21</v>
      </c>
      <c r="AJ31" s="297">
        <v>2</v>
      </c>
      <c r="AK31" s="310" t="s">
        <v>56</v>
      </c>
      <c r="AL31" s="310" t="s">
        <v>56</v>
      </c>
      <c r="AM31" s="433">
        <v>1</v>
      </c>
      <c r="AN31" s="304">
        <f t="shared" si="18"/>
        <v>11</v>
      </c>
      <c r="AO31" s="317">
        <v>11</v>
      </c>
      <c r="AP31" s="135">
        <f t="shared" si="19"/>
        <v>0</v>
      </c>
      <c r="AQ31" s="92">
        <f t="shared" si="20"/>
        <v>4</v>
      </c>
      <c r="AR31" s="92">
        <f t="shared" si="21"/>
        <v>5</v>
      </c>
      <c r="AS31" s="92">
        <f t="shared" si="22"/>
        <v>3</v>
      </c>
      <c r="AT31" s="92">
        <f t="shared" si="23"/>
        <v>0</v>
      </c>
      <c r="AU31" s="92">
        <f t="shared" si="24"/>
        <v>0</v>
      </c>
      <c r="AV31" s="208">
        <f t="shared" si="25"/>
        <v>0</v>
      </c>
      <c r="AW31" s="208">
        <f t="shared" si="26"/>
        <v>0</v>
      </c>
      <c r="AX31" s="208">
        <f t="shared" si="27"/>
        <v>6</v>
      </c>
      <c r="AY31" s="208">
        <f t="shared" si="28"/>
        <v>0</v>
      </c>
      <c r="AZ31" s="162">
        <f t="shared" si="31"/>
        <v>6</v>
      </c>
    </row>
    <row r="32" spans="1:52" ht="47.4" thickTop="1" thickBot="1">
      <c r="A32" s="69"/>
      <c r="B32" s="231" t="s">
        <v>445</v>
      </c>
      <c r="C32" s="230" t="s">
        <v>393</v>
      </c>
      <c r="D32" s="230"/>
      <c r="E32" s="297">
        <v>2</v>
      </c>
      <c r="F32" s="310" t="s">
        <v>56</v>
      </c>
      <c r="G32" s="297">
        <v>2</v>
      </c>
      <c r="H32" s="310" t="s">
        <v>56</v>
      </c>
      <c r="I32" s="297">
        <v>1</v>
      </c>
      <c r="J32" s="297">
        <v>2</v>
      </c>
      <c r="K32" s="310" t="s">
        <v>56</v>
      </c>
      <c r="L32" s="297">
        <v>1</v>
      </c>
      <c r="M32" s="297" t="s">
        <v>21</v>
      </c>
      <c r="N32" s="297">
        <v>2</v>
      </c>
      <c r="O32" s="310" t="s">
        <v>56</v>
      </c>
      <c r="P32" s="297">
        <v>1</v>
      </c>
      <c r="Q32" s="297" t="s">
        <v>17</v>
      </c>
      <c r="R32" s="297">
        <v>2</v>
      </c>
      <c r="S32" s="310" t="s">
        <v>56</v>
      </c>
      <c r="T32" s="310" t="s">
        <v>56</v>
      </c>
      <c r="U32" s="297">
        <v>1</v>
      </c>
      <c r="V32" s="297" t="s">
        <v>27</v>
      </c>
      <c r="W32" s="310" t="s">
        <v>56</v>
      </c>
      <c r="X32" s="310" t="s">
        <v>56</v>
      </c>
      <c r="Y32" s="297">
        <v>1</v>
      </c>
      <c r="Z32" s="297" t="s">
        <v>21</v>
      </c>
      <c r="AA32" s="297">
        <v>2</v>
      </c>
      <c r="AB32" s="310" t="s">
        <v>56</v>
      </c>
      <c r="AC32" s="310" t="s">
        <v>56</v>
      </c>
      <c r="AD32" s="297">
        <v>1</v>
      </c>
      <c r="AE32" s="297" t="s">
        <v>21</v>
      </c>
      <c r="AF32" s="297">
        <v>2</v>
      </c>
      <c r="AG32" s="310" t="s">
        <v>56</v>
      </c>
      <c r="AH32" s="297" t="s">
        <v>21</v>
      </c>
      <c r="AI32" s="297">
        <v>2</v>
      </c>
      <c r="AJ32" s="310" t="s">
        <v>56</v>
      </c>
      <c r="AK32" s="297" t="s">
        <v>17</v>
      </c>
      <c r="AL32" s="297" t="s">
        <v>27</v>
      </c>
      <c r="AM32" s="310" t="s">
        <v>56</v>
      </c>
      <c r="AN32" s="304">
        <f t="shared" si="18"/>
        <v>11</v>
      </c>
      <c r="AO32" s="317">
        <v>11</v>
      </c>
      <c r="AP32" s="135">
        <f t="shared" si="19"/>
        <v>0</v>
      </c>
      <c r="AQ32" s="92">
        <f t="shared" si="20"/>
        <v>5</v>
      </c>
      <c r="AR32" s="92">
        <f t="shared" si="21"/>
        <v>2</v>
      </c>
      <c r="AS32" s="92">
        <f t="shared" si="22"/>
        <v>4</v>
      </c>
      <c r="AT32" s="92">
        <f t="shared" si="23"/>
        <v>0</v>
      </c>
      <c r="AU32" s="92">
        <f t="shared" si="24"/>
        <v>2</v>
      </c>
      <c r="AV32" s="208">
        <f t="shared" si="25"/>
        <v>0</v>
      </c>
      <c r="AW32" s="208">
        <f t="shared" si="26"/>
        <v>0</v>
      </c>
      <c r="AX32" s="208">
        <f t="shared" si="27"/>
        <v>6</v>
      </c>
      <c r="AY32" s="208">
        <f t="shared" si="28"/>
        <v>0</v>
      </c>
      <c r="AZ32" s="162">
        <f t="shared" si="30"/>
        <v>6</v>
      </c>
    </row>
    <row r="33" spans="1:52" ht="47.4" thickTop="1" thickBot="1">
      <c r="A33" s="69"/>
      <c r="B33" s="231" t="s">
        <v>446</v>
      </c>
      <c r="C33" s="230" t="s">
        <v>393</v>
      </c>
      <c r="D33" s="230"/>
      <c r="E33" s="310" t="s">
        <v>56</v>
      </c>
      <c r="F33" s="297" t="s">
        <v>17</v>
      </c>
      <c r="G33" s="297">
        <v>2</v>
      </c>
      <c r="H33" s="297">
        <v>2</v>
      </c>
      <c r="I33" s="310" t="s">
        <v>56</v>
      </c>
      <c r="J33" s="310" t="s">
        <v>56</v>
      </c>
      <c r="K33" s="297">
        <v>1</v>
      </c>
      <c r="L33" s="297" t="s">
        <v>17</v>
      </c>
      <c r="M33" s="297" t="s">
        <v>30</v>
      </c>
      <c r="N33" s="297">
        <v>2</v>
      </c>
      <c r="O33" s="310" t="s">
        <v>56</v>
      </c>
      <c r="P33" s="310" t="s">
        <v>56</v>
      </c>
      <c r="Q33" s="297" t="s">
        <v>17</v>
      </c>
      <c r="R33" s="297">
        <v>2</v>
      </c>
      <c r="S33" s="297">
        <v>2</v>
      </c>
      <c r="T33" s="310" t="s">
        <v>56</v>
      </c>
      <c r="U33" s="310" t="s">
        <v>56</v>
      </c>
      <c r="V33" s="297" t="s">
        <v>17</v>
      </c>
      <c r="W33" s="297">
        <v>2</v>
      </c>
      <c r="X33" s="310" t="s">
        <v>56</v>
      </c>
      <c r="Y33" s="297" t="s">
        <v>17</v>
      </c>
      <c r="Z33" s="433" t="s">
        <v>27</v>
      </c>
      <c r="AA33" s="297" t="s">
        <v>27</v>
      </c>
      <c r="AB33" s="310" t="s">
        <v>56</v>
      </c>
      <c r="AC33" s="297" t="s">
        <v>21</v>
      </c>
      <c r="AD33" s="310" t="s">
        <v>56</v>
      </c>
      <c r="AE33" s="297">
        <v>2</v>
      </c>
      <c r="AF33" s="310" t="s">
        <v>56</v>
      </c>
      <c r="AG33" s="297" t="s">
        <v>27</v>
      </c>
      <c r="AH33" s="297">
        <v>2</v>
      </c>
      <c r="AI33" s="310" t="s">
        <v>56</v>
      </c>
      <c r="AJ33" s="310" t="s">
        <v>56</v>
      </c>
      <c r="AK33" s="297">
        <v>1</v>
      </c>
      <c r="AL33" s="297" t="s">
        <v>17</v>
      </c>
      <c r="AM33" s="297">
        <v>2</v>
      </c>
      <c r="AN33" s="304">
        <f t="shared" si="18"/>
        <v>11</v>
      </c>
      <c r="AO33" s="317">
        <v>11</v>
      </c>
      <c r="AP33" s="135">
        <f t="shared" si="19"/>
        <v>0</v>
      </c>
      <c r="AQ33" s="92">
        <f t="shared" si="20"/>
        <v>2</v>
      </c>
      <c r="AR33" s="92">
        <f t="shared" si="21"/>
        <v>5</v>
      </c>
      <c r="AS33" s="92">
        <f t="shared" si="22"/>
        <v>1</v>
      </c>
      <c r="AT33" s="92">
        <f t="shared" si="23"/>
        <v>0</v>
      </c>
      <c r="AU33" s="92">
        <f t="shared" si="24"/>
        <v>3</v>
      </c>
      <c r="AV33" s="208">
        <f t="shared" si="25"/>
        <v>0</v>
      </c>
      <c r="AW33" s="208">
        <f t="shared" si="26"/>
        <v>0</v>
      </c>
      <c r="AX33" s="208">
        <f t="shared" si="27"/>
        <v>7</v>
      </c>
      <c r="AY33" s="208">
        <f t="shared" si="28"/>
        <v>0</v>
      </c>
      <c r="AZ33" s="162">
        <f t="shared" si="30"/>
        <v>7</v>
      </c>
    </row>
    <row r="34" spans="1:52" ht="25.8">
      <c r="A34" s="30"/>
      <c r="B34" s="78"/>
      <c r="C34" s="79"/>
      <c r="D34" s="79"/>
      <c r="E34" s="51"/>
      <c r="F34" s="51"/>
      <c r="G34" s="51"/>
      <c r="H34" s="51"/>
      <c r="I34" s="51"/>
      <c r="J34" s="80"/>
      <c r="K34" s="80"/>
      <c r="L34" s="81"/>
      <c r="M34" s="81"/>
      <c r="N34" s="81"/>
      <c r="O34" s="81"/>
      <c r="P34" s="80"/>
      <c r="Q34" s="80"/>
      <c r="R34" s="81"/>
      <c r="S34" s="81"/>
      <c r="T34" s="81"/>
      <c r="U34" s="81"/>
      <c r="V34" s="80"/>
      <c r="W34" s="81"/>
      <c r="X34" s="81"/>
      <c r="Y34" s="81"/>
      <c r="Z34" s="82"/>
      <c r="AA34" s="82"/>
      <c r="AB34" s="79"/>
      <c r="AC34" s="79"/>
      <c r="AD34" s="81"/>
      <c r="AE34" s="81"/>
      <c r="AF34" s="81"/>
      <c r="AG34" s="81"/>
      <c r="AH34" s="81"/>
      <c r="AI34" s="81"/>
      <c r="AJ34" s="81"/>
      <c r="AK34" s="81"/>
      <c r="AL34" s="81"/>
      <c r="AM34" s="81"/>
      <c r="AN34" s="30"/>
      <c r="AO34" s="30"/>
      <c r="AP34" s="30"/>
      <c r="AQ34" s="31"/>
      <c r="AR34" s="31"/>
      <c r="AS34" s="31"/>
      <c r="AT34" s="31"/>
      <c r="AU34" s="31"/>
      <c r="AV34" s="31"/>
      <c r="AW34" s="31"/>
      <c r="AX34" s="31"/>
      <c r="AY34" s="31"/>
      <c r="AZ34" s="31"/>
    </row>
    <row r="35" spans="1:52">
      <c r="AE35" s="8"/>
      <c r="AF35" s="8"/>
    </row>
    <row r="36" spans="1:52" ht="45.6">
      <c r="A36" s="24"/>
      <c r="B36" s="25">
        <v>1</v>
      </c>
      <c r="C36" s="90">
        <v>2</v>
      </c>
      <c r="D36" s="123">
        <v>1</v>
      </c>
      <c r="E36" s="124">
        <f t="shared" ref="E36:N46" si="32">COUNTIF(E$7:E$33,$D36)</f>
        <v>3</v>
      </c>
      <c r="F36" s="124">
        <f t="shared" si="32"/>
        <v>3</v>
      </c>
      <c r="G36" s="124">
        <f t="shared" si="32"/>
        <v>2</v>
      </c>
      <c r="H36" s="124">
        <f t="shared" si="32"/>
        <v>2</v>
      </c>
      <c r="I36" s="124">
        <f t="shared" si="32"/>
        <v>2</v>
      </c>
      <c r="J36" s="124">
        <f t="shared" si="32"/>
        <v>3</v>
      </c>
      <c r="K36" s="124">
        <f t="shared" si="32"/>
        <v>3</v>
      </c>
      <c r="L36" s="124">
        <f t="shared" si="32"/>
        <v>2</v>
      </c>
      <c r="M36" s="124">
        <f t="shared" si="32"/>
        <v>3</v>
      </c>
      <c r="N36" s="124">
        <f t="shared" si="32"/>
        <v>3</v>
      </c>
      <c r="O36" s="124">
        <f t="shared" ref="O36:X46" si="33">COUNTIF(O$7:O$33,$D36)</f>
        <v>3</v>
      </c>
      <c r="P36" s="124">
        <f t="shared" si="33"/>
        <v>1</v>
      </c>
      <c r="Q36" s="124">
        <f t="shared" si="33"/>
        <v>2</v>
      </c>
      <c r="R36" s="124">
        <f t="shared" si="33"/>
        <v>3</v>
      </c>
      <c r="S36" s="124">
        <f t="shared" si="33"/>
        <v>3</v>
      </c>
      <c r="T36" s="124">
        <f t="shared" si="33"/>
        <v>3</v>
      </c>
      <c r="U36" s="124">
        <f t="shared" si="33"/>
        <v>3</v>
      </c>
      <c r="V36" s="124">
        <f t="shared" si="33"/>
        <v>3</v>
      </c>
      <c r="W36" s="124">
        <f t="shared" si="33"/>
        <v>2</v>
      </c>
      <c r="X36" s="124">
        <f t="shared" si="33"/>
        <v>2</v>
      </c>
      <c r="Y36" s="124">
        <f t="shared" ref="Y36:AM46" si="34">COUNTIF(Y$7:Y$33,$D36)</f>
        <v>3</v>
      </c>
      <c r="Z36" s="124">
        <f t="shared" si="34"/>
        <v>3</v>
      </c>
      <c r="AA36" s="124">
        <f t="shared" si="34"/>
        <v>3</v>
      </c>
      <c r="AB36" s="124">
        <f t="shared" si="34"/>
        <v>3</v>
      </c>
      <c r="AC36" s="124">
        <f t="shared" si="34"/>
        <v>3</v>
      </c>
      <c r="AD36" s="124">
        <f t="shared" si="34"/>
        <v>2</v>
      </c>
      <c r="AE36" s="124">
        <f t="shared" si="34"/>
        <v>2</v>
      </c>
      <c r="AF36" s="124">
        <f t="shared" si="34"/>
        <v>3</v>
      </c>
      <c r="AG36" s="124">
        <f t="shared" si="34"/>
        <v>3</v>
      </c>
      <c r="AH36" s="124">
        <f t="shared" si="34"/>
        <v>3</v>
      </c>
      <c r="AI36" s="124">
        <f t="shared" si="34"/>
        <v>3</v>
      </c>
      <c r="AJ36" s="124">
        <f t="shared" si="34"/>
        <v>3</v>
      </c>
      <c r="AK36" s="124">
        <f t="shared" si="34"/>
        <v>2</v>
      </c>
      <c r="AL36" s="124">
        <f t="shared" si="34"/>
        <v>3</v>
      </c>
      <c r="AM36" s="124">
        <f t="shared" si="34"/>
        <v>4</v>
      </c>
      <c r="AN36" s="340">
        <f t="shared" ref="AN36:AN41" si="35">AVERAGEIF(J36:AM36,"&gt;0")</f>
        <v>2.7333333333333334</v>
      </c>
      <c r="AO36" s="24"/>
      <c r="AP36" s="24"/>
      <c r="AQ36" s="24"/>
      <c r="AR36" s="24"/>
      <c r="AS36" s="24"/>
      <c r="AT36" s="24"/>
      <c r="AU36" s="24"/>
      <c r="AV36" s="24"/>
      <c r="AW36" s="24"/>
      <c r="AX36" s="24"/>
      <c r="AY36" s="24"/>
      <c r="AZ36" s="24"/>
    </row>
    <row r="37" spans="1:52" ht="45.6">
      <c r="A37" s="24"/>
      <c r="B37" s="25" t="s">
        <v>17</v>
      </c>
      <c r="C37" s="90">
        <v>3</v>
      </c>
      <c r="D37" s="125" t="s">
        <v>17</v>
      </c>
      <c r="E37" s="124">
        <f t="shared" si="32"/>
        <v>3</v>
      </c>
      <c r="F37" s="124">
        <f t="shared" si="32"/>
        <v>2</v>
      </c>
      <c r="G37" s="124">
        <f t="shared" si="32"/>
        <v>2</v>
      </c>
      <c r="H37" s="124">
        <f t="shared" si="32"/>
        <v>2</v>
      </c>
      <c r="I37" s="124">
        <f t="shared" si="32"/>
        <v>1</v>
      </c>
      <c r="J37" s="124">
        <f t="shared" si="32"/>
        <v>2</v>
      </c>
      <c r="K37" s="124">
        <f t="shared" si="32"/>
        <v>3</v>
      </c>
      <c r="L37" s="124">
        <f t="shared" si="32"/>
        <v>4</v>
      </c>
      <c r="M37" s="124">
        <f t="shared" si="32"/>
        <v>3</v>
      </c>
      <c r="N37" s="124">
        <f t="shared" si="32"/>
        <v>3</v>
      </c>
      <c r="O37" s="124">
        <f t="shared" si="33"/>
        <v>3</v>
      </c>
      <c r="P37" s="124">
        <f t="shared" si="33"/>
        <v>3</v>
      </c>
      <c r="Q37" s="124">
        <f t="shared" si="33"/>
        <v>3</v>
      </c>
      <c r="R37" s="124">
        <f t="shared" si="33"/>
        <v>2</v>
      </c>
      <c r="S37" s="124">
        <f t="shared" si="33"/>
        <v>3</v>
      </c>
      <c r="T37" s="124">
        <f t="shared" si="33"/>
        <v>3</v>
      </c>
      <c r="U37" s="124">
        <f t="shared" si="33"/>
        <v>3</v>
      </c>
      <c r="V37" s="124">
        <f t="shared" si="33"/>
        <v>3</v>
      </c>
      <c r="W37" s="124">
        <f t="shared" si="33"/>
        <v>2</v>
      </c>
      <c r="X37" s="124">
        <f t="shared" si="33"/>
        <v>2</v>
      </c>
      <c r="Y37" s="124">
        <f t="shared" si="34"/>
        <v>3</v>
      </c>
      <c r="Z37" s="124">
        <f t="shared" si="34"/>
        <v>3</v>
      </c>
      <c r="AA37" s="124">
        <f t="shared" si="34"/>
        <v>3</v>
      </c>
      <c r="AB37" s="124">
        <f t="shared" si="34"/>
        <v>3</v>
      </c>
      <c r="AC37" s="124">
        <f t="shared" si="34"/>
        <v>3</v>
      </c>
      <c r="AD37" s="124">
        <f t="shared" si="34"/>
        <v>2</v>
      </c>
      <c r="AE37" s="124">
        <f t="shared" si="34"/>
        <v>2</v>
      </c>
      <c r="AF37" s="124">
        <f t="shared" si="34"/>
        <v>3</v>
      </c>
      <c r="AG37" s="124">
        <f t="shared" si="34"/>
        <v>3</v>
      </c>
      <c r="AH37" s="124">
        <f t="shared" si="34"/>
        <v>2</v>
      </c>
      <c r="AI37" s="124">
        <f t="shared" si="34"/>
        <v>3</v>
      </c>
      <c r="AJ37" s="124">
        <f t="shared" si="34"/>
        <v>3</v>
      </c>
      <c r="AK37" s="124">
        <f t="shared" si="34"/>
        <v>2</v>
      </c>
      <c r="AL37" s="124">
        <f t="shared" si="34"/>
        <v>2</v>
      </c>
      <c r="AM37" s="124">
        <f t="shared" si="34"/>
        <v>3</v>
      </c>
      <c r="AN37" s="340">
        <f t="shared" si="35"/>
        <v>2.7333333333333334</v>
      </c>
      <c r="AO37" s="24"/>
      <c r="AP37" s="24"/>
      <c r="AQ37" s="15"/>
      <c r="AR37" s="15"/>
      <c r="AS37" s="15"/>
      <c r="AT37" s="15"/>
      <c r="AU37" s="15"/>
      <c r="AV37" s="15"/>
      <c r="AW37" s="15"/>
      <c r="AX37" s="15"/>
      <c r="AY37" s="27"/>
      <c r="AZ37" s="27"/>
    </row>
    <row r="38" spans="1:52" ht="45.6">
      <c r="A38" s="24"/>
      <c r="B38" s="25" t="s">
        <v>21</v>
      </c>
      <c r="C38" s="90">
        <v>3</v>
      </c>
      <c r="D38" s="125" t="s">
        <v>21</v>
      </c>
      <c r="E38" s="124">
        <f t="shared" si="32"/>
        <v>4</v>
      </c>
      <c r="F38" s="124">
        <f t="shared" si="32"/>
        <v>3</v>
      </c>
      <c r="G38" s="124">
        <f t="shared" si="32"/>
        <v>2</v>
      </c>
      <c r="H38" s="124">
        <f t="shared" si="32"/>
        <v>2</v>
      </c>
      <c r="I38" s="124">
        <f t="shared" si="32"/>
        <v>2</v>
      </c>
      <c r="J38" s="124">
        <f t="shared" si="32"/>
        <v>2</v>
      </c>
      <c r="K38" s="124">
        <f t="shared" si="32"/>
        <v>3</v>
      </c>
      <c r="L38" s="124">
        <f t="shared" si="32"/>
        <v>3</v>
      </c>
      <c r="M38" s="124">
        <f t="shared" si="32"/>
        <v>3</v>
      </c>
      <c r="N38" s="124">
        <f t="shared" si="32"/>
        <v>3</v>
      </c>
      <c r="O38" s="124">
        <f t="shared" si="33"/>
        <v>3</v>
      </c>
      <c r="P38" s="124">
        <f t="shared" si="33"/>
        <v>3</v>
      </c>
      <c r="Q38" s="124">
        <f t="shared" si="33"/>
        <v>3</v>
      </c>
      <c r="R38" s="124">
        <f t="shared" si="33"/>
        <v>3</v>
      </c>
      <c r="S38" s="124">
        <f t="shared" si="33"/>
        <v>3</v>
      </c>
      <c r="T38" s="124">
        <f t="shared" si="33"/>
        <v>3</v>
      </c>
      <c r="U38" s="124">
        <f t="shared" si="33"/>
        <v>3</v>
      </c>
      <c r="V38" s="124">
        <f t="shared" si="33"/>
        <v>3</v>
      </c>
      <c r="W38" s="124">
        <f t="shared" si="33"/>
        <v>2</v>
      </c>
      <c r="X38" s="124">
        <f t="shared" si="33"/>
        <v>2</v>
      </c>
      <c r="Y38" s="124">
        <f t="shared" si="34"/>
        <v>3</v>
      </c>
      <c r="Z38" s="124">
        <f t="shared" si="34"/>
        <v>3</v>
      </c>
      <c r="AA38" s="124">
        <f t="shared" si="34"/>
        <v>3</v>
      </c>
      <c r="AB38" s="124">
        <f t="shared" si="34"/>
        <v>3</v>
      </c>
      <c r="AC38" s="124">
        <f t="shared" si="34"/>
        <v>4</v>
      </c>
      <c r="AD38" s="124">
        <f t="shared" si="34"/>
        <v>3</v>
      </c>
      <c r="AE38" s="124">
        <f t="shared" si="34"/>
        <v>2</v>
      </c>
      <c r="AF38" s="124">
        <f t="shared" si="34"/>
        <v>3</v>
      </c>
      <c r="AG38" s="124">
        <f t="shared" si="34"/>
        <v>3</v>
      </c>
      <c r="AH38" s="124">
        <f t="shared" si="34"/>
        <v>3</v>
      </c>
      <c r="AI38" s="124">
        <f t="shared" si="34"/>
        <v>3</v>
      </c>
      <c r="AJ38" s="124">
        <f t="shared" si="34"/>
        <v>3</v>
      </c>
      <c r="AK38" s="124">
        <f t="shared" si="34"/>
        <v>2</v>
      </c>
      <c r="AL38" s="124">
        <f t="shared" si="34"/>
        <v>2</v>
      </c>
      <c r="AM38" s="124">
        <f t="shared" si="34"/>
        <v>3</v>
      </c>
      <c r="AN38" s="340">
        <f t="shared" si="35"/>
        <v>2.8333333333333335</v>
      </c>
      <c r="AO38" s="27"/>
      <c r="AP38" s="27"/>
      <c r="AQ38" s="15"/>
      <c r="AR38" s="15"/>
      <c r="AS38" s="15"/>
      <c r="AT38" s="15"/>
      <c r="AU38" s="15"/>
      <c r="AV38" s="15"/>
      <c r="AW38" s="15"/>
      <c r="AX38" s="15"/>
      <c r="AY38" s="27"/>
      <c r="AZ38" s="27"/>
    </row>
    <row r="39" spans="1:52" ht="45.6">
      <c r="A39" s="24"/>
      <c r="B39" s="25" t="s">
        <v>24</v>
      </c>
      <c r="C39" s="90">
        <v>2</v>
      </c>
      <c r="D39" s="125" t="s">
        <v>24</v>
      </c>
      <c r="E39" s="124">
        <f t="shared" si="32"/>
        <v>0</v>
      </c>
      <c r="F39" s="124">
        <f t="shared" si="32"/>
        <v>0</v>
      </c>
      <c r="G39" s="124">
        <f t="shared" si="32"/>
        <v>0</v>
      </c>
      <c r="H39" s="124">
        <f t="shared" si="32"/>
        <v>0</v>
      </c>
      <c r="I39" s="124">
        <f t="shared" si="32"/>
        <v>0</v>
      </c>
      <c r="J39" s="124">
        <f t="shared" si="32"/>
        <v>0</v>
      </c>
      <c r="K39" s="124">
        <f t="shared" si="32"/>
        <v>0</v>
      </c>
      <c r="L39" s="124">
        <f t="shared" si="32"/>
        <v>0</v>
      </c>
      <c r="M39" s="124">
        <f t="shared" si="32"/>
        <v>0</v>
      </c>
      <c r="N39" s="124">
        <f t="shared" si="32"/>
        <v>0</v>
      </c>
      <c r="O39" s="124">
        <f t="shared" si="33"/>
        <v>0</v>
      </c>
      <c r="P39" s="124">
        <f t="shared" si="33"/>
        <v>0</v>
      </c>
      <c r="Q39" s="124">
        <f t="shared" si="33"/>
        <v>0</v>
      </c>
      <c r="R39" s="124">
        <f t="shared" si="33"/>
        <v>0</v>
      </c>
      <c r="S39" s="124">
        <f t="shared" si="33"/>
        <v>0</v>
      </c>
      <c r="T39" s="124">
        <f t="shared" si="33"/>
        <v>0</v>
      </c>
      <c r="U39" s="124">
        <f t="shared" si="33"/>
        <v>0</v>
      </c>
      <c r="V39" s="124">
        <f t="shared" si="33"/>
        <v>1</v>
      </c>
      <c r="W39" s="124">
        <f t="shared" si="33"/>
        <v>0</v>
      </c>
      <c r="X39" s="124">
        <f t="shared" si="33"/>
        <v>0</v>
      </c>
      <c r="Y39" s="124">
        <f t="shared" si="34"/>
        <v>0</v>
      </c>
      <c r="Z39" s="124">
        <f t="shared" si="34"/>
        <v>0</v>
      </c>
      <c r="AA39" s="124">
        <f t="shared" si="34"/>
        <v>0</v>
      </c>
      <c r="AB39" s="124">
        <f t="shared" si="34"/>
        <v>0</v>
      </c>
      <c r="AC39" s="124">
        <f t="shared" si="34"/>
        <v>0</v>
      </c>
      <c r="AD39" s="124">
        <f t="shared" si="34"/>
        <v>0</v>
      </c>
      <c r="AE39" s="124">
        <f t="shared" si="34"/>
        <v>0</v>
      </c>
      <c r="AF39" s="124">
        <f t="shared" si="34"/>
        <v>0</v>
      </c>
      <c r="AG39" s="124">
        <f t="shared" si="34"/>
        <v>0</v>
      </c>
      <c r="AH39" s="124">
        <f t="shared" si="34"/>
        <v>0</v>
      </c>
      <c r="AI39" s="124">
        <f t="shared" si="34"/>
        <v>0</v>
      </c>
      <c r="AJ39" s="124">
        <f t="shared" si="34"/>
        <v>0</v>
      </c>
      <c r="AK39" s="124">
        <f t="shared" si="34"/>
        <v>0</v>
      </c>
      <c r="AL39" s="124">
        <f t="shared" si="34"/>
        <v>0</v>
      </c>
      <c r="AM39" s="124">
        <f t="shared" si="34"/>
        <v>0</v>
      </c>
      <c r="AN39" s="340">
        <f t="shared" si="35"/>
        <v>1</v>
      </c>
      <c r="AO39" s="27"/>
      <c r="AP39" s="27"/>
      <c r="AQ39" s="15"/>
      <c r="AR39" s="15"/>
      <c r="AS39" s="15"/>
      <c r="AT39" s="15"/>
      <c r="AU39" s="15"/>
      <c r="AV39" s="15"/>
      <c r="AW39" s="15"/>
      <c r="AX39" s="15"/>
      <c r="AY39" s="27"/>
      <c r="AZ39" s="27"/>
    </row>
    <row r="40" spans="1:52" ht="45.6">
      <c r="A40" s="24"/>
      <c r="B40" s="26" t="s">
        <v>27</v>
      </c>
      <c r="C40" s="90">
        <v>1</v>
      </c>
      <c r="D40" s="125" t="s">
        <v>27</v>
      </c>
      <c r="E40" s="124">
        <f t="shared" si="32"/>
        <v>1</v>
      </c>
      <c r="F40" s="124">
        <f t="shared" si="32"/>
        <v>3</v>
      </c>
      <c r="G40" s="124">
        <f t="shared" si="32"/>
        <v>1</v>
      </c>
      <c r="H40" s="124">
        <f t="shared" si="32"/>
        <v>0</v>
      </c>
      <c r="I40" s="124">
        <f t="shared" si="32"/>
        <v>0</v>
      </c>
      <c r="J40" s="124">
        <f t="shared" si="32"/>
        <v>2</v>
      </c>
      <c r="K40" s="124">
        <f t="shared" si="32"/>
        <v>4</v>
      </c>
      <c r="L40" s="124">
        <f t="shared" si="32"/>
        <v>3</v>
      </c>
      <c r="M40" s="124">
        <f t="shared" si="32"/>
        <v>4</v>
      </c>
      <c r="N40" s="124">
        <f t="shared" si="32"/>
        <v>4</v>
      </c>
      <c r="O40" s="124">
        <f t="shared" si="33"/>
        <v>2</v>
      </c>
      <c r="P40" s="124">
        <f t="shared" si="33"/>
        <v>1</v>
      </c>
      <c r="Q40" s="124">
        <f t="shared" si="33"/>
        <v>0</v>
      </c>
      <c r="R40" s="124">
        <f t="shared" si="33"/>
        <v>0</v>
      </c>
      <c r="S40" s="124">
        <f t="shared" si="33"/>
        <v>2</v>
      </c>
      <c r="T40" s="124">
        <f t="shared" si="33"/>
        <v>2</v>
      </c>
      <c r="U40" s="124">
        <f t="shared" si="33"/>
        <v>2</v>
      </c>
      <c r="V40" s="124">
        <f t="shared" si="33"/>
        <v>2</v>
      </c>
      <c r="W40" s="124">
        <f t="shared" si="33"/>
        <v>0</v>
      </c>
      <c r="X40" s="124">
        <f t="shared" si="33"/>
        <v>1</v>
      </c>
      <c r="Y40" s="124">
        <f t="shared" si="34"/>
        <v>3</v>
      </c>
      <c r="Z40" s="124">
        <f t="shared" si="34"/>
        <v>4</v>
      </c>
      <c r="AA40" s="124">
        <f t="shared" si="34"/>
        <v>3</v>
      </c>
      <c r="AB40" s="124">
        <f t="shared" si="34"/>
        <v>2</v>
      </c>
      <c r="AC40" s="124">
        <f t="shared" si="34"/>
        <v>3</v>
      </c>
      <c r="AD40" s="124">
        <f t="shared" si="34"/>
        <v>0</v>
      </c>
      <c r="AE40" s="124">
        <f t="shared" si="34"/>
        <v>1</v>
      </c>
      <c r="AF40" s="124">
        <f t="shared" si="34"/>
        <v>3</v>
      </c>
      <c r="AG40" s="124">
        <f t="shared" si="34"/>
        <v>2</v>
      </c>
      <c r="AH40" s="124">
        <f t="shared" si="34"/>
        <v>3</v>
      </c>
      <c r="AI40" s="124">
        <f t="shared" si="34"/>
        <v>3</v>
      </c>
      <c r="AJ40" s="124">
        <f t="shared" si="34"/>
        <v>2</v>
      </c>
      <c r="AK40" s="124">
        <f t="shared" si="34"/>
        <v>2</v>
      </c>
      <c r="AL40" s="124">
        <f t="shared" si="34"/>
        <v>1</v>
      </c>
      <c r="AM40" s="124">
        <f t="shared" si="34"/>
        <v>2</v>
      </c>
      <c r="AN40" s="340">
        <f t="shared" si="35"/>
        <v>2.4230769230769229</v>
      </c>
      <c r="AO40" s="27"/>
      <c r="AP40" s="27"/>
      <c r="AQ40" s="15"/>
      <c r="AR40" s="15"/>
      <c r="AS40" s="15"/>
      <c r="AT40" s="15"/>
      <c r="AU40" s="15"/>
      <c r="AV40" s="15"/>
      <c r="AW40" s="15"/>
      <c r="AX40" s="15"/>
      <c r="AY40" s="27"/>
      <c r="AZ40" s="27"/>
    </row>
    <row r="41" spans="1:52" ht="45.6">
      <c r="A41" s="24"/>
      <c r="B41" s="26" t="s">
        <v>30</v>
      </c>
      <c r="C41" s="90">
        <v>1</v>
      </c>
      <c r="D41" s="125" t="s">
        <v>30</v>
      </c>
      <c r="E41" s="124">
        <f t="shared" si="32"/>
        <v>0</v>
      </c>
      <c r="F41" s="124">
        <f t="shared" si="32"/>
        <v>0</v>
      </c>
      <c r="G41" s="124">
        <f t="shared" si="32"/>
        <v>0</v>
      </c>
      <c r="H41" s="124">
        <f t="shared" si="32"/>
        <v>0</v>
      </c>
      <c r="I41" s="124">
        <f t="shared" si="32"/>
        <v>0</v>
      </c>
      <c r="J41" s="124">
        <f t="shared" si="32"/>
        <v>0</v>
      </c>
      <c r="K41" s="124">
        <f t="shared" si="32"/>
        <v>1</v>
      </c>
      <c r="L41" s="124">
        <f t="shared" si="32"/>
        <v>2</v>
      </c>
      <c r="M41" s="124">
        <f t="shared" si="32"/>
        <v>2</v>
      </c>
      <c r="N41" s="124">
        <f t="shared" si="32"/>
        <v>1</v>
      </c>
      <c r="O41" s="124">
        <f t="shared" si="33"/>
        <v>0</v>
      </c>
      <c r="P41" s="124">
        <f t="shared" si="33"/>
        <v>0</v>
      </c>
      <c r="Q41" s="124">
        <f t="shared" si="33"/>
        <v>0</v>
      </c>
      <c r="R41" s="124">
        <f t="shared" si="33"/>
        <v>0</v>
      </c>
      <c r="S41" s="124">
        <f t="shared" si="33"/>
        <v>0</v>
      </c>
      <c r="T41" s="124">
        <f t="shared" si="33"/>
        <v>0</v>
      </c>
      <c r="U41" s="124">
        <f t="shared" si="33"/>
        <v>0</v>
      </c>
      <c r="V41" s="124">
        <f t="shared" si="33"/>
        <v>0</v>
      </c>
      <c r="W41" s="124">
        <f t="shared" si="33"/>
        <v>0</v>
      </c>
      <c r="X41" s="124">
        <f t="shared" si="33"/>
        <v>1</v>
      </c>
      <c r="Y41" s="124">
        <f t="shared" si="34"/>
        <v>0</v>
      </c>
      <c r="Z41" s="124">
        <f t="shared" si="34"/>
        <v>0</v>
      </c>
      <c r="AA41" s="124">
        <f t="shared" si="34"/>
        <v>0</v>
      </c>
      <c r="AB41" s="124">
        <f t="shared" si="34"/>
        <v>0</v>
      </c>
      <c r="AC41" s="124">
        <f t="shared" si="34"/>
        <v>0</v>
      </c>
      <c r="AD41" s="124">
        <f t="shared" si="34"/>
        <v>0</v>
      </c>
      <c r="AE41" s="124">
        <f t="shared" si="34"/>
        <v>0</v>
      </c>
      <c r="AF41" s="124">
        <f t="shared" si="34"/>
        <v>0</v>
      </c>
      <c r="AG41" s="124">
        <f t="shared" si="34"/>
        <v>0</v>
      </c>
      <c r="AH41" s="124">
        <f t="shared" si="34"/>
        <v>0</v>
      </c>
      <c r="AI41" s="124">
        <f t="shared" si="34"/>
        <v>0</v>
      </c>
      <c r="AJ41" s="124">
        <f t="shared" si="34"/>
        <v>0</v>
      </c>
      <c r="AK41" s="124">
        <f t="shared" si="34"/>
        <v>0</v>
      </c>
      <c r="AL41" s="124">
        <f t="shared" si="34"/>
        <v>0</v>
      </c>
      <c r="AM41" s="124">
        <f t="shared" si="34"/>
        <v>0</v>
      </c>
      <c r="AN41" s="340">
        <f t="shared" si="35"/>
        <v>1.4</v>
      </c>
      <c r="AO41" s="27"/>
      <c r="AP41" s="27"/>
      <c r="AQ41" s="15"/>
      <c r="AR41" s="15"/>
      <c r="AS41" s="15"/>
      <c r="AT41" s="15"/>
      <c r="AU41" s="15"/>
      <c r="AV41" s="15"/>
      <c r="AW41" s="15"/>
      <c r="AX41" s="15"/>
      <c r="AY41" s="27"/>
      <c r="AZ41" s="27"/>
    </row>
    <row r="42" spans="1:52" ht="45.6">
      <c r="A42" s="24"/>
      <c r="B42" s="26" t="s">
        <v>32</v>
      </c>
      <c r="C42" s="90">
        <v>1</v>
      </c>
      <c r="D42" s="125" t="s">
        <v>32</v>
      </c>
      <c r="E42" s="124">
        <f t="shared" si="32"/>
        <v>0</v>
      </c>
      <c r="F42" s="124">
        <f t="shared" si="32"/>
        <v>0</v>
      </c>
      <c r="G42" s="124">
        <f t="shared" si="32"/>
        <v>0</v>
      </c>
      <c r="H42" s="124">
        <f t="shared" si="32"/>
        <v>0</v>
      </c>
      <c r="I42" s="124">
        <f t="shared" si="32"/>
        <v>0</v>
      </c>
      <c r="J42" s="124">
        <f t="shared" si="32"/>
        <v>0</v>
      </c>
      <c r="K42" s="124">
        <f t="shared" si="32"/>
        <v>0</v>
      </c>
      <c r="L42" s="124">
        <f t="shared" si="32"/>
        <v>0</v>
      </c>
      <c r="M42" s="124">
        <f t="shared" si="32"/>
        <v>0</v>
      </c>
      <c r="N42" s="124">
        <f t="shared" si="32"/>
        <v>0</v>
      </c>
      <c r="O42" s="124">
        <f t="shared" si="33"/>
        <v>0</v>
      </c>
      <c r="P42" s="124">
        <f t="shared" si="33"/>
        <v>0</v>
      </c>
      <c r="Q42" s="124">
        <f t="shared" si="33"/>
        <v>0</v>
      </c>
      <c r="R42" s="124">
        <f t="shared" si="33"/>
        <v>0</v>
      </c>
      <c r="S42" s="124">
        <f t="shared" si="33"/>
        <v>0</v>
      </c>
      <c r="T42" s="124">
        <f t="shared" si="33"/>
        <v>0</v>
      </c>
      <c r="U42" s="124">
        <f t="shared" si="33"/>
        <v>0</v>
      </c>
      <c r="V42" s="124">
        <f t="shared" si="33"/>
        <v>0</v>
      </c>
      <c r="W42" s="124">
        <f t="shared" si="33"/>
        <v>0</v>
      </c>
      <c r="X42" s="124">
        <f t="shared" si="33"/>
        <v>0</v>
      </c>
      <c r="Y42" s="124">
        <f t="shared" si="34"/>
        <v>0</v>
      </c>
      <c r="Z42" s="124">
        <f t="shared" si="34"/>
        <v>0</v>
      </c>
      <c r="AA42" s="124">
        <f t="shared" si="34"/>
        <v>0</v>
      </c>
      <c r="AB42" s="124">
        <f t="shared" si="34"/>
        <v>0</v>
      </c>
      <c r="AC42" s="124">
        <f t="shared" si="34"/>
        <v>0</v>
      </c>
      <c r="AD42" s="124">
        <f t="shared" si="34"/>
        <v>0</v>
      </c>
      <c r="AE42" s="124">
        <f t="shared" si="34"/>
        <v>0</v>
      </c>
      <c r="AF42" s="124">
        <f t="shared" si="34"/>
        <v>0</v>
      </c>
      <c r="AG42" s="124">
        <f t="shared" si="34"/>
        <v>0</v>
      </c>
      <c r="AH42" s="124">
        <f t="shared" si="34"/>
        <v>0</v>
      </c>
      <c r="AI42" s="124">
        <f t="shared" si="34"/>
        <v>0</v>
      </c>
      <c r="AJ42" s="124">
        <f t="shared" si="34"/>
        <v>0</v>
      </c>
      <c r="AK42" s="124">
        <f t="shared" si="34"/>
        <v>0</v>
      </c>
      <c r="AL42" s="124">
        <f t="shared" si="34"/>
        <v>0</v>
      </c>
      <c r="AM42" s="124">
        <f t="shared" si="34"/>
        <v>0</v>
      </c>
      <c r="AN42" s="340"/>
      <c r="AO42" s="27"/>
      <c r="AP42" s="27"/>
      <c r="AQ42" s="15"/>
      <c r="AR42" s="15"/>
      <c r="AS42" s="15"/>
      <c r="AT42" s="15"/>
      <c r="AU42" s="15"/>
      <c r="AV42" s="15"/>
      <c r="AW42" s="15"/>
      <c r="AX42" s="15"/>
      <c r="AY42" s="27"/>
      <c r="AZ42" s="27"/>
    </row>
    <row r="43" spans="1:52" ht="45.6">
      <c r="A43" s="24"/>
      <c r="B43" s="26">
        <v>2</v>
      </c>
      <c r="C43" s="90">
        <v>3</v>
      </c>
      <c r="D43" s="125">
        <v>2</v>
      </c>
      <c r="E43" s="124">
        <f t="shared" si="32"/>
        <v>4</v>
      </c>
      <c r="F43" s="124">
        <f t="shared" si="32"/>
        <v>4</v>
      </c>
      <c r="G43" s="124">
        <f t="shared" si="32"/>
        <v>4</v>
      </c>
      <c r="H43" s="124">
        <f t="shared" si="32"/>
        <v>3</v>
      </c>
      <c r="I43" s="124">
        <f t="shared" si="32"/>
        <v>3</v>
      </c>
      <c r="J43" s="124">
        <f t="shared" si="32"/>
        <v>2</v>
      </c>
      <c r="K43" s="124">
        <f t="shared" si="32"/>
        <v>3</v>
      </c>
      <c r="L43" s="124">
        <f t="shared" si="32"/>
        <v>3</v>
      </c>
      <c r="M43" s="124">
        <f t="shared" si="32"/>
        <v>2</v>
      </c>
      <c r="N43" s="124">
        <f t="shared" si="32"/>
        <v>4</v>
      </c>
      <c r="O43" s="124">
        <f t="shared" si="33"/>
        <v>4</v>
      </c>
      <c r="P43" s="124">
        <f t="shared" si="33"/>
        <v>5</v>
      </c>
      <c r="Q43" s="124">
        <f t="shared" si="33"/>
        <v>4</v>
      </c>
      <c r="R43" s="124">
        <f t="shared" si="33"/>
        <v>4</v>
      </c>
      <c r="S43" s="124">
        <f t="shared" si="33"/>
        <v>4</v>
      </c>
      <c r="T43" s="124">
        <f t="shared" si="33"/>
        <v>4</v>
      </c>
      <c r="U43" s="124">
        <f t="shared" si="33"/>
        <v>4</v>
      </c>
      <c r="V43" s="124">
        <f t="shared" si="33"/>
        <v>4</v>
      </c>
      <c r="W43" s="124">
        <f t="shared" si="33"/>
        <v>4</v>
      </c>
      <c r="X43" s="124">
        <f t="shared" si="33"/>
        <v>3</v>
      </c>
      <c r="Y43" s="124">
        <f t="shared" si="34"/>
        <v>3</v>
      </c>
      <c r="Z43" s="124">
        <f t="shared" si="34"/>
        <v>3</v>
      </c>
      <c r="AA43" s="124">
        <f t="shared" si="34"/>
        <v>4</v>
      </c>
      <c r="AB43" s="124">
        <f t="shared" si="34"/>
        <v>4</v>
      </c>
      <c r="AC43" s="124">
        <f t="shared" si="34"/>
        <v>3</v>
      </c>
      <c r="AD43" s="124">
        <f t="shared" si="34"/>
        <v>4</v>
      </c>
      <c r="AE43" s="124">
        <f t="shared" si="34"/>
        <v>4</v>
      </c>
      <c r="AF43" s="124">
        <f t="shared" si="34"/>
        <v>4</v>
      </c>
      <c r="AG43" s="124">
        <f t="shared" si="34"/>
        <v>5</v>
      </c>
      <c r="AH43" s="124">
        <f t="shared" si="34"/>
        <v>5</v>
      </c>
      <c r="AI43" s="124">
        <f t="shared" si="34"/>
        <v>4</v>
      </c>
      <c r="AJ43" s="124">
        <f t="shared" si="34"/>
        <v>5</v>
      </c>
      <c r="AK43" s="124">
        <f t="shared" si="34"/>
        <v>4</v>
      </c>
      <c r="AL43" s="124">
        <f t="shared" si="34"/>
        <v>3</v>
      </c>
      <c r="AM43" s="124">
        <f t="shared" si="34"/>
        <v>4</v>
      </c>
      <c r="AN43" s="340">
        <f>AVERAGEIF(J43:AM43,"&gt;0")</f>
        <v>3.7666666666666666</v>
      </c>
      <c r="AO43" s="27"/>
      <c r="AP43" s="27"/>
      <c r="AQ43" s="15"/>
      <c r="AR43" s="15"/>
      <c r="AS43" s="15"/>
      <c r="AT43" s="15"/>
      <c r="AU43" s="15"/>
      <c r="AV43" s="15"/>
      <c r="AW43" s="15"/>
      <c r="AX43" s="15"/>
      <c r="AY43" s="27"/>
      <c r="AZ43" s="27"/>
    </row>
    <row r="44" spans="1:52" ht="45.6">
      <c r="A44" s="24"/>
      <c r="B44" s="26">
        <v>3</v>
      </c>
      <c r="C44" s="90">
        <v>2</v>
      </c>
      <c r="D44" s="125">
        <v>3</v>
      </c>
      <c r="E44" s="124">
        <f t="shared" si="32"/>
        <v>2</v>
      </c>
      <c r="F44" s="124">
        <f t="shared" si="32"/>
        <v>2</v>
      </c>
      <c r="G44" s="124">
        <f t="shared" si="32"/>
        <v>3</v>
      </c>
      <c r="H44" s="124">
        <f t="shared" si="32"/>
        <v>2</v>
      </c>
      <c r="I44" s="124">
        <f t="shared" si="32"/>
        <v>2</v>
      </c>
      <c r="J44" s="124">
        <f t="shared" si="32"/>
        <v>4</v>
      </c>
      <c r="K44" s="124">
        <f t="shared" si="32"/>
        <v>3</v>
      </c>
      <c r="L44" s="124">
        <f t="shared" si="32"/>
        <v>2</v>
      </c>
      <c r="M44" s="124">
        <f t="shared" si="32"/>
        <v>2</v>
      </c>
      <c r="N44" s="124">
        <f t="shared" si="32"/>
        <v>2</v>
      </c>
      <c r="O44" s="124">
        <f t="shared" si="33"/>
        <v>2</v>
      </c>
      <c r="P44" s="124">
        <f t="shared" si="33"/>
        <v>2</v>
      </c>
      <c r="Q44" s="124">
        <f t="shared" si="33"/>
        <v>3</v>
      </c>
      <c r="R44" s="124">
        <f t="shared" si="33"/>
        <v>3</v>
      </c>
      <c r="S44" s="124">
        <f t="shared" si="33"/>
        <v>3</v>
      </c>
      <c r="T44" s="124">
        <f t="shared" si="33"/>
        <v>3</v>
      </c>
      <c r="U44" s="124">
        <f t="shared" si="33"/>
        <v>3</v>
      </c>
      <c r="V44" s="124">
        <f t="shared" si="33"/>
        <v>2</v>
      </c>
      <c r="W44" s="124">
        <f t="shared" si="33"/>
        <v>3</v>
      </c>
      <c r="X44" s="124">
        <f t="shared" si="33"/>
        <v>2</v>
      </c>
      <c r="Y44" s="124">
        <f t="shared" si="34"/>
        <v>3</v>
      </c>
      <c r="Z44" s="124">
        <f t="shared" si="34"/>
        <v>2</v>
      </c>
      <c r="AA44" s="124">
        <f t="shared" si="34"/>
        <v>2</v>
      </c>
      <c r="AB44" s="124">
        <f t="shared" si="34"/>
        <v>2</v>
      </c>
      <c r="AC44" s="124">
        <f t="shared" si="34"/>
        <v>2</v>
      </c>
      <c r="AD44" s="124">
        <f t="shared" si="34"/>
        <v>2</v>
      </c>
      <c r="AE44" s="124">
        <f t="shared" si="34"/>
        <v>2</v>
      </c>
      <c r="AF44" s="124">
        <f t="shared" si="34"/>
        <v>2</v>
      </c>
      <c r="AG44" s="124">
        <f t="shared" si="34"/>
        <v>2</v>
      </c>
      <c r="AH44" s="124">
        <f t="shared" si="34"/>
        <v>2</v>
      </c>
      <c r="AI44" s="124">
        <f t="shared" si="34"/>
        <v>2</v>
      </c>
      <c r="AJ44" s="124">
        <f t="shared" si="34"/>
        <v>2</v>
      </c>
      <c r="AK44" s="124">
        <f t="shared" si="34"/>
        <v>2</v>
      </c>
      <c r="AL44" s="124">
        <f t="shared" si="34"/>
        <v>3</v>
      </c>
      <c r="AM44" s="124">
        <f t="shared" si="34"/>
        <v>3</v>
      </c>
      <c r="AN44" s="340">
        <f>AVERAGEIF(J44:AM44,"&gt;0")</f>
        <v>2.4</v>
      </c>
      <c r="AO44" s="27"/>
      <c r="AP44" s="27"/>
      <c r="AQ44" s="15"/>
      <c r="AR44" s="15"/>
      <c r="AS44" s="15"/>
      <c r="AT44" s="15"/>
      <c r="AU44" s="15"/>
      <c r="AV44" s="15"/>
      <c r="AW44" s="15"/>
      <c r="AX44" s="15"/>
      <c r="AY44" s="27"/>
      <c r="AZ44" s="27"/>
    </row>
    <row r="45" spans="1:52" ht="45.6">
      <c r="A45" s="24"/>
      <c r="B45" s="27"/>
      <c r="C45" s="24"/>
      <c r="D45" s="126" t="s">
        <v>56</v>
      </c>
      <c r="E45" s="124">
        <f t="shared" si="32"/>
        <v>8</v>
      </c>
      <c r="F45" s="124">
        <f t="shared" si="32"/>
        <v>8</v>
      </c>
      <c r="G45" s="124">
        <f t="shared" si="32"/>
        <v>9</v>
      </c>
      <c r="H45" s="124">
        <f t="shared" si="32"/>
        <v>14</v>
      </c>
      <c r="I45" s="124">
        <f t="shared" si="32"/>
        <v>15</v>
      </c>
      <c r="J45" s="124">
        <f t="shared" si="32"/>
        <v>9</v>
      </c>
      <c r="K45" s="124">
        <f t="shared" si="32"/>
        <v>7</v>
      </c>
      <c r="L45" s="124">
        <f t="shared" si="32"/>
        <v>8</v>
      </c>
      <c r="M45" s="124">
        <f t="shared" si="32"/>
        <v>8</v>
      </c>
      <c r="N45" s="124">
        <f t="shared" si="32"/>
        <v>6</v>
      </c>
      <c r="O45" s="124">
        <f t="shared" si="33"/>
        <v>9</v>
      </c>
      <c r="P45" s="124">
        <f t="shared" si="33"/>
        <v>11</v>
      </c>
      <c r="Q45" s="124">
        <f t="shared" si="33"/>
        <v>12</v>
      </c>
      <c r="R45" s="124">
        <f t="shared" si="33"/>
        <v>12</v>
      </c>
      <c r="S45" s="124">
        <f t="shared" si="33"/>
        <v>9</v>
      </c>
      <c r="T45" s="124">
        <f t="shared" si="33"/>
        <v>9</v>
      </c>
      <c r="U45" s="124">
        <f t="shared" si="33"/>
        <v>9</v>
      </c>
      <c r="V45" s="124">
        <f t="shared" si="33"/>
        <v>9</v>
      </c>
      <c r="W45" s="124">
        <f t="shared" si="33"/>
        <v>14</v>
      </c>
      <c r="X45" s="124">
        <f t="shared" si="33"/>
        <v>12</v>
      </c>
      <c r="Y45" s="124">
        <f t="shared" si="34"/>
        <v>8</v>
      </c>
      <c r="Z45" s="124">
        <f t="shared" si="34"/>
        <v>8</v>
      </c>
      <c r="AA45" s="124">
        <f t="shared" si="34"/>
        <v>9</v>
      </c>
      <c r="AB45" s="124">
        <f t="shared" si="34"/>
        <v>10</v>
      </c>
      <c r="AC45" s="124">
        <f t="shared" si="34"/>
        <v>9</v>
      </c>
      <c r="AD45" s="124">
        <f t="shared" si="34"/>
        <v>14</v>
      </c>
      <c r="AE45" s="124">
        <f t="shared" si="34"/>
        <v>14</v>
      </c>
      <c r="AF45" s="124">
        <f t="shared" si="34"/>
        <v>9</v>
      </c>
      <c r="AG45" s="124">
        <f t="shared" si="34"/>
        <v>9</v>
      </c>
      <c r="AH45" s="124">
        <f t="shared" si="34"/>
        <v>9</v>
      </c>
      <c r="AI45" s="124">
        <f t="shared" si="34"/>
        <v>9</v>
      </c>
      <c r="AJ45" s="124">
        <f t="shared" si="34"/>
        <v>9</v>
      </c>
      <c r="AK45" s="124">
        <f t="shared" si="34"/>
        <v>13</v>
      </c>
      <c r="AL45" s="124">
        <f t="shared" si="34"/>
        <v>13</v>
      </c>
      <c r="AM45" s="124">
        <f t="shared" si="34"/>
        <v>8</v>
      </c>
      <c r="AN45" s="340">
        <f>AVERAGEIF(J45:AM45,"&gt;0")</f>
        <v>9.8333333333333339</v>
      </c>
      <c r="AO45" s="27"/>
      <c r="AP45" s="27"/>
      <c r="AQ45" s="15"/>
      <c r="AR45" s="15"/>
      <c r="AS45" s="15"/>
      <c r="AT45" s="15"/>
      <c r="AU45" s="15"/>
      <c r="AV45" s="15"/>
      <c r="AW45" s="15"/>
      <c r="AX45" s="15"/>
      <c r="AY45" s="27"/>
      <c r="AZ45" s="27"/>
    </row>
    <row r="46" spans="1:52" ht="34.799999999999997">
      <c r="A46" s="24"/>
      <c r="B46" s="27"/>
      <c r="C46" s="24"/>
      <c r="D46" s="127" t="s">
        <v>84</v>
      </c>
      <c r="E46" s="124">
        <f t="shared" si="32"/>
        <v>0</v>
      </c>
      <c r="F46" s="124">
        <f t="shared" si="32"/>
        <v>0</v>
      </c>
      <c r="G46" s="124">
        <f t="shared" si="32"/>
        <v>2</v>
      </c>
      <c r="H46" s="124">
        <f t="shared" si="32"/>
        <v>0</v>
      </c>
      <c r="I46" s="124">
        <f t="shared" si="32"/>
        <v>0</v>
      </c>
      <c r="J46" s="124">
        <f t="shared" si="32"/>
        <v>1</v>
      </c>
      <c r="K46" s="124">
        <f t="shared" si="32"/>
        <v>0</v>
      </c>
      <c r="L46" s="124">
        <f t="shared" si="32"/>
        <v>0</v>
      </c>
      <c r="M46" s="124">
        <f t="shared" si="32"/>
        <v>0</v>
      </c>
      <c r="N46" s="124">
        <f t="shared" si="32"/>
        <v>1</v>
      </c>
      <c r="O46" s="124">
        <f t="shared" si="33"/>
        <v>1</v>
      </c>
      <c r="P46" s="124">
        <f t="shared" si="33"/>
        <v>1</v>
      </c>
      <c r="Q46" s="124">
        <f t="shared" si="33"/>
        <v>0</v>
      </c>
      <c r="R46" s="124">
        <f t="shared" si="33"/>
        <v>0</v>
      </c>
      <c r="S46" s="124">
        <f t="shared" si="33"/>
        <v>0</v>
      </c>
      <c r="T46" s="124">
        <f t="shared" si="33"/>
        <v>0</v>
      </c>
      <c r="U46" s="124">
        <f t="shared" si="33"/>
        <v>0</v>
      </c>
      <c r="V46" s="124">
        <f t="shared" si="33"/>
        <v>0</v>
      </c>
      <c r="W46" s="124">
        <f t="shared" si="33"/>
        <v>0</v>
      </c>
      <c r="X46" s="124">
        <f t="shared" si="33"/>
        <v>2</v>
      </c>
      <c r="Y46" s="124">
        <f t="shared" si="34"/>
        <v>1</v>
      </c>
      <c r="Z46" s="124">
        <f t="shared" si="34"/>
        <v>1</v>
      </c>
      <c r="AA46" s="124">
        <f t="shared" si="34"/>
        <v>0</v>
      </c>
      <c r="AB46" s="124">
        <f t="shared" si="34"/>
        <v>0</v>
      </c>
      <c r="AC46" s="124">
        <f t="shared" si="34"/>
        <v>0</v>
      </c>
      <c r="AD46" s="124">
        <f t="shared" si="34"/>
        <v>0</v>
      </c>
      <c r="AE46" s="124">
        <f t="shared" si="34"/>
        <v>0</v>
      </c>
      <c r="AF46" s="124">
        <f t="shared" si="34"/>
        <v>0</v>
      </c>
      <c r="AG46" s="124">
        <f t="shared" si="34"/>
        <v>0</v>
      </c>
      <c r="AH46" s="124">
        <f t="shared" si="34"/>
        <v>0</v>
      </c>
      <c r="AI46" s="124">
        <f t="shared" si="34"/>
        <v>0</v>
      </c>
      <c r="AJ46" s="124">
        <f t="shared" si="34"/>
        <v>0</v>
      </c>
      <c r="AK46" s="124">
        <f t="shared" si="34"/>
        <v>0</v>
      </c>
      <c r="AL46" s="124">
        <f t="shared" si="34"/>
        <v>0</v>
      </c>
      <c r="AM46" s="124">
        <f t="shared" si="34"/>
        <v>0</v>
      </c>
      <c r="AN46" s="15"/>
      <c r="AO46" s="27"/>
      <c r="AP46" s="27"/>
      <c r="AQ46" s="15"/>
      <c r="AR46" s="15"/>
      <c r="AS46" s="15"/>
      <c r="AT46" s="15"/>
      <c r="AU46" s="15"/>
      <c r="AV46" s="15"/>
      <c r="AW46" s="15"/>
      <c r="AX46" s="15"/>
      <c r="AY46" s="27"/>
      <c r="AZ46" s="27"/>
    </row>
    <row r="47" spans="1:52" ht="34.799999999999997">
      <c r="A47" s="27"/>
      <c r="B47" s="27"/>
      <c r="C47" s="24"/>
      <c r="D47" s="127"/>
      <c r="E47" s="124"/>
      <c r="F47" s="124"/>
      <c r="G47" s="124"/>
      <c r="H47" s="124"/>
      <c r="I47" s="124"/>
      <c r="J47" s="124"/>
      <c r="K47" s="124"/>
      <c r="L47" s="124"/>
      <c r="M47" s="124"/>
      <c r="N47" s="124"/>
      <c r="O47" s="124"/>
      <c r="P47" s="124"/>
      <c r="Q47" s="124"/>
      <c r="R47" s="124"/>
      <c r="S47" s="124"/>
      <c r="T47" s="124"/>
      <c r="U47" s="124"/>
      <c r="V47" s="124"/>
      <c r="W47" s="124"/>
      <c r="X47" s="124"/>
      <c r="Y47" s="124"/>
      <c r="Z47" s="124"/>
      <c r="AA47" s="124"/>
      <c r="AB47" s="124"/>
      <c r="AC47" s="124"/>
      <c r="AD47" s="124"/>
      <c r="AE47" s="124"/>
      <c r="AF47" s="124"/>
      <c r="AG47" s="124"/>
      <c r="AH47" s="124"/>
      <c r="AI47" s="124"/>
      <c r="AJ47" s="124"/>
      <c r="AK47" s="124"/>
      <c r="AL47" s="124"/>
      <c r="AM47" s="124"/>
      <c r="AN47" s="15"/>
      <c r="AO47" s="27"/>
      <c r="AP47" s="27"/>
      <c r="AQ47" s="15"/>
      <c r="AR47" s="15"/>
      <c r="AS47" s="15"/>
      <c r="AT47" s="15"/>
      <c r="AU47" s="15"/>
      <c r="AV47" s="15"/>
      <c r="AW47" s="15"/>
      <c r="AX47" s="15"/>
      <c r="AY47" s="27"/>
      <c r="AZ47" s="27"/>
    </row>
    <row r="48" spans="1:52" ht="34.799999999999997">
      <c r="A48" s="27"/>
      <c r="B48" s="27"/>
      <c r="C48" s="24"/>
      <c r="D48" s="127" t="s">
        <v>85</v>
      </c>
      <c r="E48" s="124">
        <f>SUM(E45:E46)</f>
        <v>8</v>
      </c>
      <c r="F48" s="124">
        <f t="shared" ref="F48:AI48" si="36">SUM(F45:F46)</f>
        <v>8</v>
      </c>
      <c r="G48" s="124">
        <f t="shared" si="36"/>
        <v>11</v>
      </c>
      <c r="H48" s="124">
        <f t="shared" si="36"/>
        <v>14</v>
      </c>
      <c r="I48" s="124">
        <f t="shared" si="36"/>
        <v>15</v>
      </c>
      <c r="J48" s="124">
        <f t="shared" si="36"/>
        <v>10</v>
      </c>
      <c r="K48" s="124">
        <f t="shared" si="36"/>
        <v>7</v>
      </c>
      <c r="L48" s="124">
        <f t="shared" si="36"/>
        <v>8</v>
      </c>
      <c r="M48" s="124">
        <f t="shared" si="36"/>
        <v>8</v>
      </c>
      <c r="N48" s="124">
        <f t="shared" si="36"/>
        <v>7</v>
      </c>
      <c r="O48" s="124">
        <f t="shared" si="36"/>
        <v>10</v>
      </c>
      <c r="P48" s="124">
        <f t="shared" si="36"/>
        <v>12</v>
      </c>
      <c r="Q48" s="124">
        <f t="shared" si="36"/>
        <v>12</v>
      </c>
      <c r="R48" s="124">
        <f t="shared" si="36"/>
        <v>12</v>
      </c>
      <c r="S48" s="124">
        <f t="shared" si="36"/>
        <v>9</v>
      </c>
      <c r="T48" s="124">
        <f t="shared" si="36"/>
        <v>9</v>
      </c>
      <c r="U48" s="124">
        <f t="shared" si="36"/>
        <v>9</v>
      </c>
      <c r="V48" s="124">
        <f t="shared" si="36"/>
        <v>9</v>
      </c>
      <c r="W48" s="124">
        <f t="shared" si="36"/>
        <v>14</v>
      </c>
      <c r="X48" s="124">
        <f t="shared" si="36"/>
        <v>14</v>
      </c>
      <c r="Y48" s="124">
        <f t="shared" si="36"/>
        <v>9</v>
      </c>
      <c r="Z48" s="124">
        <f t="shared" si="36"/>
        <v>9</v>
      </c>
      <c r="AA48" s="124">
        <f t="shared" si="36"/>
        <v>9</v>
      </c>
      <c r="AB48" s="124">
        <f t="shared" si="36"/>
        <v>10</v>
      </c>
      <c r="AC48" s="124">
        <f t="shared" si="36"/>
        <v>9</v>
      </c>
      <c r="AD48" s="124">
        <f t="shared" si="36"/>
        <v>14</v>
      </c>
      <c r="AE48" s="124">
        <f t="shared" si="36"/>
        <v>14</v>
      </c>
      <c r="AF48" s="124">
        <f t="shared" si="36"/>
        <v>9</v>
      </c>
      <c r="AG48" s="124">
        <f t="shared" si="36"/>
        <v>9</v>
      </c>
      <c r="AH48" s="124">
        <f t="shared" si="36"/>
        <v>9</v>
      </c>
      <c r="AI48" s="124">
        <f t="shared" si="36"/>
        <v>9</v>
      </c>
      <c r="AJ48" s="124">
        <f t="shared" ref="AJ48:AL48" si="37">SUM(AJ45:AJ46)</f>
        <v>9</v>
      </c>
      <c r="AK48" s="124">
        <f t="shared" si="37"/>
        <v>13</v>
      </c>
      <c r="AL48" s="124">
        <f t="shared" si="37"/>
        <v>13</v>
      </c>
      <c r="AM48" s="124">
        <f t="shared" ref="AM48" si="38">SUM(AM45:AM46)</f>
        <v>8</v>
      </c>
      <c r="AN48" s="15"/>
      <c r="AO48" s="27"/>
      <c r="AP48" s="27"/>
      <c r="AQ48" s="15"/>
      <c r="AR48" s="15"/>
      <c r="AS48" s="15"/>
      <c r="AT48" s="15"/>
      <c r="AU48" s="15"/>
      <c r="AV48" s="15"/>
      <c r="AW48" s="15"/>
      <c r="AX48" s="15"/>
      <c r="AY48" s="27"/>
      <c r="AZ48" s="27"/>
    </row>
    <row r="49" spans="1:52" ht="34.799999999999997">
      <c r="A49" s="27"/>
      <c r="B49" s="27"/>
      <c r="C49" s="24"/>
      <c r="D49" s="127" t="s">
        <v>86</v>
      </c>
      <c r="E49" s="124">
        <f>SUM(E36:E44)</f>
        <v>17</v>
      </c>
      <c r="F49" s="124">
        <f>SUM(F36:F44)</f>
        <v>17</v>
      </c>
      <c r="G49" s="124">
        <f>SUM(G36:G44)</f>
        <v>14</v>
      </c>
      <c r="H49" s="124">
        <f>SUM(H36:H44)</f>
        <v>11</v>
      </c>
      <c r="I49" s="124">
        <f t="shared" ref="I49:P49" si="39">SUM(I36:I44)</f>
        <v>10</v>
      </c>
      <c r="J49" s="124">
        <f t="shared" si="39"/>
        <v>15</v>
      </c>
      <c r="K49" s="124">
        <f t="shared" si="39"/>
        <v>20</v>
      </c>
      <c r="L49" s="124">
        <f t="shared" si="39"/>
        <v>19</v>
      </c>
      <c r="M49" s="124">
        <f t="shared" si="39"/>
        <v>19</v>
      </c>
      <c r="N49" s="124">
        <f t="shared" si="39"/>
        <v>20</v>
      </c>
      <c r="O49" s="124">
        <f t="shared" si="39"/>
        <v>17</v>
      </c>
      <c r="P49" s="124">
        <f t="shared" si="39"/>
        <v>15</v>
      </c>
      <c r="Q49" s="124">
        <f t="shared" ref="Q49:AI49" si="40">SUM(Q36:Q44)</f>
        <v>15</v>
      </c>
      <c r="R49" s="124">
        <f t="shared" si="40"/>
        <v>15</v>
      </c>
      <c r="S49" s="124">
        <f t="shared" si="40"/>
        <v>18</v>
      </c>
      <c r="T49" s="124">
        <f t="shared" si="40"/>
        <v>18</v>
      </c>
      <c r="U49" s="124">
        <f t="shared" si="40"/>
        <v>18</v>
      </c>
      <c r="V49" s="124">
        <f t="shared" si="40"/>
        <v>18</v>
      </c>
      <c r="W49" s="124">
        <f t="shared" si="40"/>
        <v>13</v>
      </c>
      <c r="X49" s="124">
        <f t="shared" si="40"/>
        <v>13</v>
      </c>
      <c r="Y49" s="124">
        <f t="shared" si="40"/>
        <v>18</v>
      </c>
      <c r="Z49" s="124">
        <f t="shared" si="40"/>
        <v>18</v>
      </c>
      <c r="AA49" s="124">
        <f t="shared" si="40"/>
        <v>18</v>
      </c>
      <c r="AB49" s="124">
        <f t="shared" si="40"/>
        <v>17</v>
      </c>
      <c r="AC49" s="124">
        <f t="shared" si="40"/>
        <v>18</v>
      </c>
      <c r="AD49" s="124">
        <f t="shared" si="40"/>
        <v>13</v>
      </c>
      <c r="AE49" s="124">
        <f t="shared" si="40"/>
        <v>13</v>
      </c>
      <c r="AF49" s="124">
        <f t="shared" si="40"/>
        <v>18</v>
      </c>
      <c r="AG49" s="124">
        <f t="shared" si="40"/>
        <v>18</v>
      </c>
      <c r="AH49" s="124">
        <f t="shared" si="40"/>
        <v>18</v>
      </c>
      <c r="AI49" s="124">
        <f t="shared" si="40"/>
        <v>18</v>
      </c>
      <c r="AJ49" s="124">
        <f t="shared" ref="AJ49:AL49" si="41">SUM(AJ36:AJ44)</f>
        <v>18</v>
      </c>
      <c r="AK49" s="124">
        <f t="shared" si="41"/>
        <v>14</v>
      </c>
      <c r="AL49" s="124">
        <f t="shared" si="41"/>
        <v>14</v>
      </c>
      <c r="AM49" s="124">
        <f t="shared" ref="AM49" si="42">SUM(AM36:AM44)</f>
        <v>19</v>
      </c>
      <c r="AN49" s="15"/>
      <c r="AO49" s="27"/>
      <c r="AP49" s="27"/>
      <c r="AQ49" s="15"/>
      <c r="AR49" s="15"/>
      <c r="AS49" s="15"/>
      <c r="AT49" s="15"/>
      <c r="AU49" s="15"/>
      <c r="AV49" s="15"/>
      <c r="AW49" s="15"/>
      <c r="AX49" s="15"/>
      <c r="AY49" s="27"/>
      <c r="AZ49" s="27"/>
    </row>
  </sheetData>
  <sortState xmlns:xlrd2="http://schemas.microsoft.com/office/spreadsheetml/2017/richdata2" ref="B21:D47">
    <sortCondition ref="B21:B47"/>
  </sortState>
  <mergeCells count="7">
    <mergeCell ref="AQ5:AY5"/>
    <mergeCell ref="A5:A6"/>
    <mergeCell ref="B5:B6"/>
    <mergeCell ref="C5:C6"/>
    <mergeCell ref="D5:D6"/>
    <mergeCell ref="AN5:AO5"/>
    <mergeCell ref="AP5:AP6"/>
  </mergeCells>
  <phoneticPr fontId="34" type="noConversion"/>
  <conditionalFormatting sqref="J5:AM5">
    <cfRule type="containsText" dxfId="33" priority="1" operator="containsText" text="Mg">
      <formula>NOT(ISERROR(SEARCH("Mg",J5)))</formula>
    </cfRule>
    <cfRule type="containsText" dxfId="32" priority="2" operator="containsText" text="Sb">
      <formula>NOT(ISERROR(SEARCH("Sb",J5)))</formula>
    </cfRule>
    <cfRule type="expression" dxfId="31" priority="3">
      <formula>$E$5=Sb</formula>
    </cfRule>
    <cfRule type="expression" dxfId="30" priority="4">
      <formula>J$5=Sb</formula>
    </cfRule>
    <cfRule type="expression" dxfId="29" priority="5">
      <formula>J$5=Sb</formula>
    </cfRule>
  </conditionalFormatting>
  <conditionalFormatting sqref="AP34">
    <cfRule type="cellIs" dxfId="28" priority="24" operator="greaterThan">
      <formula>2</formula>
    </cfRule>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5">
    <tabColor rgb="FFF56CD3"/>
  </sheetPr>
  <dimension ref="A1:BC58"/>
  <sheetViews>
    <sheetView topLeftCell="A29" zoomScale="25" zoomScaleNormal="25" workbookViewId="0">
      <selection activeCell="AM5" sqref="AM5:AN42"/>
    </sheetView>
  </sheetViews>
  <sheetFormatPr defaultColWidth="9" defaultRowHeight="14.4"/>
  <cols>
    <col min="2" max="2" width="89.88671875" customWidth="1"/>
    <col min="3" max="3" width="16.44140625" style="8" customWidth="1"/>
    <col min="4" max="4" width="27.5546875" style="8" customWidth="1"/>
    <col min="5" max="10" width="13.6640625" style="8" customWidth="1"/>
    <col min="11" max="14" width="12.5546875" style="8" customWidth="1"/>
    <col min="15" max="17" width="13.6640625" style="8" customWidth="1"/>
    <col min="18" max="18" width="12.5546875" style="8" customWidth="1"/>
    <col min="19" max="19" width="13.6640625" style="8" customWidth="1"/>
    <col min="20" max="20" width="12.5546875" style="8" customWidth="1"/>
    <col min="21" max="30" width="13.6640625" style="8" customWidth="1"/>
    <col min="31" max="32" width="12.6640625" style="8" customWidth="1"/>
    <col min="33" max="33" width="12.44140625" style="8" customWidth="1"/>
    <col min="34" max="40" width="12.6640625" style="8" customWidth="1"/>
    <col min="41" max="41" width="14.88671875" customWidth="1"/>
    <col min="42" max="42" width="13.44140625" customWidth="1"/>
    <col min="43" max="43" width="9.109375" customWidth="1"/>
    <col min="44" max="44" width="4.5546875" style="8" hidden="1" customWidth="1"/>
    <col min="45" max="49" width="6.6640625" style="8" hidden="1" customWidth="1"/>
    <col min="50" max="53" width="11.33203125" style="8" bestFit="1" customWidth="1"/>
    <col min="54" max="54" width="17.5546875" style="8" customWidth="1"/>
    <col min="55" max="55" width="20.88671875" style="8" customWidth="1"/>
  </cols>
  <sheetData>
    <row r="1" spans="1:55">
      <c r="AR1"/>
      <c r="AS1"/>
      <c r="AT1"/>
      <c r="AU1"/>
      <c r="AV1"/>
      <c r="AW1"/>
      <c r="AX1"/>
      <c r="AY1"/>
      <c r="AZ1"/>
      <c r="BA1"/>
      <c r="BB1"/>
      <c r="BC1"/>
    </row>
    <row r="2" spans="1:55" ht="15" thickBot="1">
      <c r="AR2"/>
      <c r="AS2"/>
      <c r="AT2"/>
      <c r="AU2"/>
      <c r="AV2"/>
      <c r="AW2"/>
      <c r="AX2"/>
      <c r="AY2"/>
      <c r="AZ2"/>
      <c r="BA2"/>
      <c r="BB2"/>
      <c r="BC2"/>
    </row>
    <row r="3" spans="1:55" ht="46.8" thickBot="1">
      <c r="A3" s="515" t="s">
        <v>0</v>
      </c>
      <c r="B3" s="517" t="s">
        <v>87</v>
      </c>
      <c r="C3" s="517" t="s">
        <v>2</v>
      </c>
      <c r="D3" s="517" t="s">
        <v>88</v>
      </c>
      <c r="E3" s="424"/>
      <c r="F3" s="424"/>
      <c r="G3" s="424"/>
      <c r="H3" s="424"/>
      <c r="I3" s="424"/>
      <c r="J3" s="424"/>
      <c r="K3" s="300" t="s">
        <v>453</v>
      </c>
      <c r="L3" s="300" t="str">
        <f>IF(K3="Sn","Sl",IF(K3="Sl","Rb",IF(K3="Rb","Km",IF(K3="Km","Jm",IF(K3="Jm","Sb",IF(K3="Sb","Mg",IF(K3="Mg","Sn")))))))</f>
        <v>Sn</v>
      </c>
      <c r="M3" s="300" t="str">
        <f t="shared" ref="M3:AK3" si="0">IF(L3="Sn","Sl",IF(L3="Sl","Rb",IF(L3="Rb","Km",IF(L3="Km","Jm",IF(L3="Jm","Sb",IF(L3="Sb","Mg",IF(L3="Mg","Sn")))))))</f>
        <v>Sl</v>
      </c>
      <c r="N3" s="300" t="str">
        <f t="shared" si="0"/>
        <v>Rb</v>
      </c>
      <c r="O3" s="300" t="str">
        <f t="shared" si="0"/>
        <v>Km</v>
      </c>
      <c r="P3" s="300" t="str">
        <f t="shared" si="0"/>
        <v>Jm</v>
      </c>
      <c r="Q3" s="300" t="str">
        <f t="shared" si="0"/>
        <v>Sb</v>
      </c>
      <c r="R3" s="300" t="str">
        <f t="shared" si="0"/>
        <v>Mg</v>
      </c>
      <c r="S3" s="300" t="str">
        <f t="shared" si="0"/>
        <v>Sn</v>
      </c>
      <c r="T3" s="300" t="str">
        <f t="shared" si="0"/>
        <v>Sl</v>
      </c>
      <c r="U3" s="300" t="str">
        <f t="shared" si="0"/>
        <v>Rb</v>
      </c>
      <c r="V3" s="300" t="str">
        <f t="shared" si="0"/>
        <v>Km</v>
      </c>
      <c r="W3" s="300" t="str">
        <f t="shared" si="0"/>
        <v>Jm</v>
      </c>
      <c r="X3" s="455" t="str">
        <f t="shared" si="0"/>
        <v>Sb</v>
      </c>
      <c r="Y3" s="300" t="str">
        <f t="shared" si="0"/>
        <v>Mg</v>
      </c>
      <c r="Z3" s="300" t="str">
        <f t="shared" si="0"/>
        <v>Sn</v>
      </c>
      <c r="AA3" s="300" t="str">
        <f t="shared" si="0"/>
        <v>Sl</v>
      </c>
      <c r="AB3" s="300" t="str">
        <f t="shared" si="0"/>
        <v>Rb</v>
      </c>
      <c r="AC3" s="300" t="str">
        <f t="shared" si="0"/>
        <v>Km</v>
      </c>
      <c r="AD3" s="300" t="str">
        <f t="shared" si="0"/>
        <v>Jm</v>
      </c>
      <c r="AE3" s="300" t="str">
        <f t="shared" si="0"/>
        <v>Sb</v>
      </c>
      <c r="AF3" s="300" t="str">
        <f t="shared" si="0"/>
        <v>Mg</v>
      </c>
      <c r="AG3" s="300" t="str">
        <f t="shared" si="0"/>
        <v>Sn</v>
      </c>
      <c r="AH3" s="300" t="str">
        <f t="shared" si="0"/>
        <v>Sl</v>
      </c>
      <c r="AI3" s="300" t="str">
        <f t="shared" si="0"/>
        <v>Rb</v>
      </c>
      <c r="AJ3" s="300" t="str">
        <f t="shared" si="0"/>
        <v>Km</v>
      </c>
      <c r="AK3" s="300" t="str">
        <f t="shared" si="0"/>
        <v>Jm</v>
      </c>
      <c r="AL3" s="300" t="str">
        <f t="shared" ref="AL3" si="1">IF(AK3="Sn","Sl",IF(AK3="Sl","Rb",IF(AK3="Rb","Km",IF(AK3="Km","Jm",IF(AK3="Jm","Sb",IF(AK3="Sb","Mg",IF(AK3="Mg","Sn")))))))</f>
        <v>Sb</v>
      </c>
      <c r="AM3" s="300" t="str">
        <f t="shared" ref="AM3" si="2">IF(AL3="Sn","Sl",IF(AL3="Sl","Rb",IF(AL3="Rb","Km",IF(AL3="Km","Jm",IF(AL3="Jm","Sb",IF(AL3="Sb","Mg",IF(AL3="Mg","Sn")))))))</f>
        <v>Mg</v>
      </c>
      <c r="AN3" s="300" t="str">
        <f t="shared" ref="AN3" si="3">IF(AM3="Sn","Sl",IF(AM3="Sl","Rb",IF(AM3="Rb","Km",IF(AM3="Km","Jm",IF(AM3="Jm","Sb",IF(AM3="Sb","Mg",IF(AM3="Mg","Sn")))))))</f>
        <v>Sn</v>
      </c>
      <c r="AO3" s="535">
        <v>9</v>
      </c>
      <c r="AP3" s="536"/>
      <c r="AQ3" s="537" t="s">
        <v>84</v>
      </c>
      <c r="AR3" s="532" t="s">
        <v>89</v>
      </c>
      <c r="AS3" s="533"/>
      <c r="AT3" s="533"/>
      <c r="AU3" s="533"/>
      <c r="AV3" s="533"/>
      <c r="AW3" s="533"/>
      <c r="AX3" s="533"/>
      <c r="AY3" s="533"/>
      <c r="AZ3" s="533"/>
      <c r="BA3" s="533"/>
      <c r="BB3" s="534"/>
      <c r="BC3" s="7"/>
    </row>
    <row r="4" spans="1:55" ht="37.200000000000003" thickBot="1">
      <c r="A4" s="527"/>
      <c r="B4" s="518"/>
      <c r="C4" s="519"/>
      <c r="D4" s="520"/>
      <c r="E4" s="425"/>
      <c r="F4" s="425"/>
      <c r="G4" s="425"/>
      <c r="H4" s="425"/>
      <c r="I4" s="425"/>
      <c r="J4" s="425"/>
      <c r="K4" s="209">
        <v>1</v>
      </c>
      <c r="L4" s="209">
        <v>2</v>
      </c>
      <c r="M4" s="209">
        <v>3</v>
      </c>
      <c r="N4" s="209">
        <v>4</v>
      </c>
      <c r="O4" s="209">
        <v>5</v>
      </c>
      <c r="P4" s="209">
        <v>6</v>
      </c>
      <c r="Q4" s="209">
        <v>7</v>
      </c>
      <c r="R4" s="209">
        <v>8</v>
      </c>
      <c r="S4" s="209">
        <v>9</v>
      </c>
      <c r="T4" s="209">
        <v>10</v>
      </c>
      <c r="U4" s="209">
        <v>11</v>
      </c>
      <c r="V4" s="209">
        <v>12</v>
      </c>
      <c r="W4" s="209">
        <v>13</v>
      </c>
      <c r="X4" s="209">
        <v>14</v>
      </c>
      <c r="Y4" s="209">
        <v>15</v>
      </c>
      <c r="Z4" s="209">
        <v>16</v>
      </c>
      <c r="AA4" s="209">
        <v>17</v>
      </c>
      <c r="AB4" s="209">
        <v>18</v>
      </c>
      <c r="AC4" s="209">
        <v>19</v>
      </c>
      <c r="AD4" s="209">
        <v>20</v>
      </c>
      <c r="AE4" s="209">
        <v>21</v>
      </c>
      <c r="AF4" s="209">
        <v>22</v>
      </c>
      <c r="AG4" s="209">
        <v>23</v>
      </c>
      <c r="AH4" s="209">
        <v>24</v>
      </c>
      <c r="AI4" s="209">
        <v>25</v>
      </c>
      <c r="AJ4" s="209">
        <v>26</v>
      </c>
      <c r="AK4" s="209">
        <v>27</v>
      </c>
      <c r="AL4" s="209">
        <v>28</v>
      </c>
      <c r="AM4" s="209">
        <v>29</v>
      </c>
      <c r="AN4" s="209">
        <v>30</v>
      </c>
      <c r="AO4" s="84" t="s">
        <v>56</v>
      </c>
      <c r="AP4" s="84" t="s">
        <v>90</v>
      </c>
      <c r="AQ4" s="538"/>
      <c r="AR4" s="4">
        <v>1</v>
      </c>
      <c r="AS4" s="6" t="s">
        <v>17</v>
      </c>
      <c r="AT4" s="6" t="s">
        <v>21</v>
      </c>
      <c r="AU4" s="6" t="s">
        <v>24</v>
      </c>
      <c r="AV4" s="6" t="s">
        <v>27</v>
      </c>
      <c r="AW4" s="6" t="s">
        <v>30</v>
      </c>
      <c r="AX4" s="344" t="s">
        <v>32</v>
      </c>
      <c r="AY4" s="344">
        <v>2</v>
      </c>
      <c r="AZ4" s="344" t="s">
        <v>37</v>
      </c>
      <c r="BA4" s="344" t="s">
        <v>40</v>
      </c>
      <c r="BB4" s="345">
        <v>3</v>
      </c>
      <c r="BC4" s="346" t="s">
        <v>405</v>
      </c>
    </row>
    <row r="5" spans="1:55" ht="93" thickTop="1" thickBot="1">
      <c r="A5" s="9">
        <v>2</v>
      </c>
      <c r="B5" s="234" t="s">
        <v>158</v>
      </c>
      <c r="C5" s="291">
        <v>203577</v>
      </c>
      <c r="D5" s="291">
        <v>4004</v>
      </c>
      <c r="E5" s="311">
        <v>3</v>
      </c>
      <c r="F5" s="310" t="s">
        <v>56</v>
      </c>
      <c r="G5" s="310" t="s">
        <v>56</v>
      </c>
      <c r="H5" s="311" t="s">
        <v>21</v>
      </c>
      <c r="I5" s="311">
        <v>3</v>
      </c>
      <c r="J5" s="311">
        <v>3</v>
      </c>
      <c r="K5" s="310" t="s">
        <v>56</v>
      </c>
      <c r="L5" s="311">
        <v>3</v>
      </c>
      <c r="M5" s="310" t="s">
        <v>56</v>
      </c>
      <c r="N5" s="311" t="s">
        <v>24</v>
      </c>
      <c r="O5" s="311" t="s">
        <v>27</v>
      </c>
      <c r="P5" s="310" t="s">
        <v>56</v>
      </c>
      <c r="Q5" s="311">
        <v>3</v>
      </c>
      <c r="R5" s="311">
        <v>3</v>
      </c>
      <c r="S5" s="310" t="s">
        <v>56</v>
      </c>
      <c r="T5" s="310" t="s">
        <v>56</v>
      </c>
      <c r="U5" s="311" t="s">
        <v>17</v>
      </c>
      <c r="V5" s="311" t="s">
        <v>24</v>
      </c>
      <c r="W5" s="286">
        <v>3</v>
      </c>
      <c r="X5" s="310" t="s">
        <v>56</v>
      </c>
      <c r="Y5" s="311">
        <v>2</v>
      </c>
      <c r="Z5" s="311">
        <v>3</v>
      </c>
      <c r="AA5" s="310" t="s">
        <v>56</v>
      </c>
      <c r="AB5" s="311" t="s">
        <v>21</v>
      </c>
      <c r="AC5" s="311" t="s">
        <v>21</v>
      </c>
      <c r="AD5" s="311">
        <v>2</v>
      </c>
      <c r="AE5" s="310" t="s">
        <v>56</v>
      </c>
      <c r="AF5" s="310" t="s">
        <v>56</v>
      </c>
      <c r="AG5" s="311" t="s">
        <v>17</v>
      </c>
      <c r="AH5" s="311">
        <v>3</v>
      </c>
      <c r="AI5" s="310" t="s">
        <v>56</v>
      </c>
      <c r="AJ5" s="311" t="s">
        <v>21</v>
      </c>
      <c r="AK5" s="311" t="s">
        <v>21</v>
      </c>
      <c r="AL5" s="310" t="s">
        <v>56</v>
      </c>
      <c r="AM5" s="311" t="s">
        <v>17</v>
      </c>
      <c r="AN5" s="311">
        <v>3</v>
      </c>
      <c r="AO5" s="217">
        <f t="shared" ref="AO5:AO42" si="4">COUNTIF(K5:AN5,"L")</f>
        <v>11</v>
      </c>
      <c r="AP5" s="218">
        <v>11</v>
      </c>
      <c r="AQ5" s="14">
        <f t="shared" ref="AQ5:AQ42" si="5">COUNTIF(K5:AN5,"CT")</f>
        <v>0</v>
      </c>
      <c r="AR5" s="93"/>
      <c r="AS5" s="93"/>
      <c r="AT5" s="93"/>
      <c r="AU5" s="93"/>
      <c r="AV5" s="93"/>
      <c r="AW5" s="93"/>
      <c r="AX5" s="163">
        <f t="shared" ref="AX5:AX42" si="6">COUNTIF(K5:AN5,"1F")</f>
        <v>0</v>
      </c>
      <c r="AY5" s="163">
        <f t="shared" ref="AY5:AY42" si="7">COUNTIF(K5:AN5,"2")</f>
        <v>2</v>
      </c>
      <c r="AZ5" s="163">
        <f t="shared" ref="AZ5:AZ42" si="8">COUNTIF(K5:AN5,"2A")</f>
        <v>0</v>
      </c>
      <c r="BA5" s="163">
        <f t="shared" ref="BA5:BA42" si="9">COUNTIF(K5:AN5,"2B")</f>
        <v>0</v>
      </c>
      <c r="BB5" s="163">
        <f t="shared" ref="BB5:BB42" si="10">COUNTIF(K5:AN5,"3")</f>
        <v>7</v>
      </c>
      <c r="BC5" s="163">
        <f>SUM(AX5:BB5)</f>
        <v>9</v>
      </c>
    </row>
    <row r="6" spans="1:55" ht="93" thickTop="1" thickBot="1">
      <c r="A6" s="9">
        <v>3</v>
      </c>
      <c r="B6" s="320" t="s">
        <v>136</v>
      </c>
      <c r="C6" s="233">
        <v>159151</v>
      </c>
      <c r="D6" s="233"/>
      <c r="E6" s="311">
        <v>3</v>
      </c>
      <c r="F6" s="310" t="s">
        <v>56</v>
      </c>
      <c r="G6" s="310" t="s">
        <v>56</v>
      </c>
      <c r="H6" s="311" t="s">
        <v>21</v>
      </c>
      <c r="I6" s="311">
        <v>3</v>
      </c>
      <c r="J6" s="311">
        <v>3</v>
      </c>
      <c r="K6" s="311">
        <v>3</v>
      </c>
      <c r="L6" s="310" t="s">
        <v>56</v>
      </c>
      <c r="M6" s="310" t="s">
        <v>56</v>
      </c>
      <c r="N6" s="311">
        <v>1</v>
      </c>
      <c r="O6" s="311" t="s">
        <v>24</v>
      </c>
      <c r="P6" s="311">
        <v>2</v>
      </c>
      <c r="Q6" s="312" t="s">
        <v>84</v>
      </c>
      <c r="R6" s="310" t="s">
        <v>56</v>
      </c>
      <c r="S6" s="311" t="s">
        <v>24</v>
      </c>
      <c r="T6" s="311">
        <v>2</v>
      </c>
      <c r="U6" s="310" t="s">
        <v>56</v>
      </c>
      <c r="V6" s="310" t="s">
        <v>56</v>
      </c>
      <c r="W6" s="311">
        <v>3</v>
      </c>
      <c r="X6" s="310" t="s">
        <v>56</v>
      </c>
      <c r="Y6" s="311" t="s">
        <v>17</v>
      </c>
      <c r="Z6" s="311">
        <v>3</v>
      </c>
      <c r="AA6" s="310" t="s">
        <v>56</v>
      </c>
      <c r="AB6" s="311" t="s">
        <v>21</v>
      </c>
      <c r="AC6" s="311">
        <v>3</v>
      </c>
      <c r="AD6" s="310" t="s">
        <v>56</v>
      </c>
      <c r="AE6" s="311" t="s">
        <v>21</v>
      </c>
      <c r="AF6" s="311" t="s">
        <v>30</v>
      </c>
      <c r="AG6" s="311">
        <v>3</v>
      </c>
      <c r="AH6" s="310" t="s">
        <v>56</v>
      </c>
      <c r="AI6" s="310" t="s">
        <v>56</v>
      </c>
      <c r="AJ6" s="311" t="s">
        <v>21</v>
      </c>
      <c r="AK6" s="311" t="s">
        <v>21</v>
      </c>
      <c r="AL6" s="310" t="s">
        <v>56</v>
      </c>
      <c r="AM6" s="311">
        <v>3</v>
      </c>
      <c r="AN6" s="311">
        <v>3</v>
      </c>
      <c r="AO6" s="217">
        <f t="shared" si="4"/>
        <v>11</v>
      </c>
      <c r="AP6" s="218">
        <v>11</v>
      </c>
      <c r="AQ6" s="14">
        <f t="shared" si="5"/>
        <v>1</v>
      </c>
      <c r="AR6" s="93"/>
      <c r="AS6" s="93"/>
      <c r="AT6" s="93"/>
      <c r="AU6" s="93"/>
      <c r="AV6" s="93"/>
      <c r="AW6" s="93"/>
      <c r="AX6" s="163">
        <f t="shared" si="6"/>
        <v>0</v>
      </c>
      <c r="AY6" s="163">
        <f t="shared" si="7"/>
        <v>2</v>
      </c>
      <c r="AZ6" s="163">
        <f t="shared" si="8"/>
        <v>0</v>
      </c>
      <c r="BA6" s="163">
        <f t="shared" si="9"/>
        <v>0</v>
      </c>
      <c r="BB6" s="163">
        <f t="shared" si="10"/>
        <v>7</v>
      </c>
      <c r="BC6" s="163">
        <f>SUM(AX6:BB6)</f>
        <v>9</v>
      </c>
    </row>
    <row r="7" spans="1:55" ht="93" thickTop="1" thickBot="1">
      <c r="A7" s="9">
        <v>4</v>
      </c>
      <c r="B7" s="234" t="s">
        <v>425</v>
      </c>
      <c r="C7" s="233">
        <v>113799</v>
      </c>
      <c r="D7" s="321">
        <v>4055</v>
      </c>
      <c r="E7" s="311">
        <v>3</v>
      </c>
      <c r="F7" s="310" t="s">
        <v>56</v>
      </c>
      <c r="G7" s="310" t="s">
        <v>56</v>
      </c>
      <c r="H7" s="311" t="s">
        <v>17</v>
      </c>
      <c r="I7" s="286">
        <v>3</v>
      </c>
      <c r="J7" s="311">
        <v>3</v>
      </c>
      <c r="K7" s="310" t="s">
        <v>56</v>
      </c>
      <c r="L7" s="311">
        <v>3</v>
      </c>
      <c r="M7" s="310" t="s">
        <v>56</v>
      </c>
      <c r="N7" s="311" t="s">
        <v>21</v>
      </c>
      <c r="O7" s="311" t="s">
        <v>24</v>
      </c>
      <c r="P7" s="310" t="s">
        <v>56</v>
      </c>
      <c r="Q7" s="311">
        <v>3</v>
      </c>
      <c r="R7" s="286">
        <v>3</v>
      </c>
      <c r="S7" s="310" t="s">
        <v>56</v>
      </c>
      <c r="T7" s="310" t="s">
        <v>56</v>
      </c>
      <c r="U7" s="311">
        <v>1</v>
      </c>
      <c r="V7" s="311" t="s">
        <v>17</v>
      </c>
      <c r="W7" s="311">
        <v>3</v>
      </c>
      <c r="X7" s="310" t="s">
        <v>56</v>
      </c>
      <c r="Y7" s="311">
        <v>2</v>
      </c>
      <c r="Z7" s="311">
        <v>3</v>
      </c>
      <c r="AA7" s="286">
        <v>3</v>
      </c>
      <c r="AB7" s="310" t="s">
        <v>56</v>
      </c>
      <c r="AC7" s="310" t="s">
        <v>56</v>
      </c>
      <c r="AD7" s="311">
        <v>1</v>
      </c>
      <c r="AE7" s="311" t="s">
        <v>17</v>
      </c>
      <c r="AF7" s="311">
        <v>2</v>
      </c>
      <c r="AG7" s="311">
        <v>3</v>
      </c>
      <c r="AH7" s="310" t="s">
        <v>56</v>
      </c>
      <c r="AI7" s="310" t="s">
        <v>56</v>
      </c>
      <c r="AJ7" s="311">
        <v>1</v>
      </c>
      <c r="AK7" s="311" t="s">
        <v>17</v>
      </c>
      <c r="AL7" s="311" t="s">
        <v>27</v>
      </c>
      <c r="AM7" s="310" t="s">
        <v>56</v>
      </c>
      <c r="AN7" s="312" t="s">
        <v>84</v>
      </c>
      <c r="AO7" s="217">
        <f t="shared" si="4"/>
        <v>11</v>
      </c>
      <c r="AP7" s="218">
        <v>11</v>
      </c>
      <c r="AQ7" s="14">
        <f t="shared" si="5"/>
        <v>1</v>
      </c>
      <c r="AR7" s="93"/>
      <c r="AS7" s="93"/>
      <c r="AT7" s="93"/>
      <c r="AU7" s="93"/>
      <c r="AV7" s="93"/>
      <c r="AW7" s="93"/>
      <c r="AX7" s="163">
        <f t="shared" si="6"/>
        <v>0</v>
      </c>
      <c r="AY7" s="163">
        <f t="shared" si="7"/>
        <v>2</v>
      </c>
      <c r="AZ7" s="163">
        <f t="shared" si="8"/>
        <v>0</v>
      </c>
      <c r="BA7" s="163">
        <f t="shared" si="9"/>
        <v>0</v>
      </c>
      <c r="BB7" s="163">
        <f t="shared" si="10"/>
        <v>7</v>
      </c>
      <c r="BC7" s="163">
        <f t="shared" ref="BC7:BC22" si="11">SUM(AX7:BB7)</f>
        <v>9</v>
      </c>
    </row>
    <row r="8" spans="1:55" ht="93" thickTop="1" thickBot="1">
      <c r="A8" s="9">
        <v>5</v>
      </c>
      <c r="B8" s="234" t="s">
        <v>124</v>
      </c>
      <c r="C8" s="291">
        <v>163317</v>
      </c>
      <c r="D8" s="291"/>
      <c r="E8" s="286">
        <v>3</v>
      </c>
      <c r="F8" s="310" t="s">
        <v>56</v>
      </c>
      <c r="G8" s="310" t="s">
        <v>56</v>
      </c>
      <c r="H8" s="437" t="s">
        <v>17</v>
      </c>
      <c r="I8" s="310" t="s">
        <v>56</v>
      </c>
      <c r="J8" s="312" t="s">
        <v>84</v>
      </c>
      <c r="K8" s="435" t="s">
        <v>56</v>
      </c>
      <c r="L8" s="435" t="s">
        <v>56</v>
      </c>
      <c r="M8" s="311">
        <v>1</v>
      </c>
      <c r="N8" s="311" t="s">
        <v>24</v>
      </c>
      <c r="O8" s="311">
        <v>2</v>
      </c>
      <c r="P8" s="312" t="s">
        <v>84</v>
      </c>
      <c r="Q8" s="310" t="s">
        <v>56</v>
      </c>
      <c r="R8" s="311">
        <v>3</v>
      </c>
      <c r="S8" s="310" t="s">
        <v>56</v>
      </c>
      <c r="T8" s="310" t="s">
        <v>56</v>
      </c>
      <c r="U8" s="311" t="s">
        <v>17</v>
      </c>
      <c r="V8" s="311">
        <v>2</v>
      </c>
      <c r="W8" s="286">
        <v>3</v>
      </c>
      <c r="X8" s="310" t="s">
        <v>56</v>
      </c>
      <c r="Y8" s="310" t="s">
        <v>56</v>
      </c>
      <c r="Z8" s="311" t="s">
        <v>21</v>
      </c>
      <c r="AA8" s="311">
        <v>3</v>
      </c>
      <c r="AB8" s="310" t="s">
        <v>56</v>
      </c>
      <c r="AC8" s="286">
        <v>3</v>
      </c>
      <c r="AD8" s="310" t="s">
        <v>56</v>
      </c>
      <c r="AE8" s="311" t="s">
        <v>21</v>
      </c>
      <c r="AF8" s="311" t="s">
        <v>27</v>
      </c>
      <c r="AG8" s="311">
        <v>3</v>
      </c>
      <c r="AH8" s="311">
        <v>3</v>
      </c>
      <c r="AI8" s="310" t="s">
        <v>56</v>
      </c>
      <c r="AJ8" s="310" t="s">
        <v>56</v>
      </c>
      <c r="AK8" s="311">
        <v>1</v>
      </c>
      <c r="AL8" s="311" t="s">
        <v>17</v>
      </c>
      <c r="AM8" s="311" t="s">
        <v>21</v>
      </c>
      <c r="AN8" s="311">
        <v>3</v>
      </c>
      <c r="AO8" s="217">
        <f t="shared" si="4"/>
        <v>11</v>
      </c>
      <c r="AP8" s="218">
        <v>11</v>
      </c>
      <c r="AQ8" s="14">
        <f t="shared" si="5"/>
        <v>1</v>
      </c>
      <c r="AR8" s="93"/>
      <c r="AS8" s="93"/>
      <c r="AT8" s="93"/>
      <c r="AU8" s="93"/>
      <c r="AV8" s="93"/>
      <c r="AW8" s="93"/>
      <c r="AX8" s="163">
        <f t="shared" si="6"/>
        <v>0</v>
      </c>
      <c r="AY8" s="163">
        <f t="shared" si="7"/>
        <v>2</v>
      </c>
      <c r="AZ8" s="163">
        <f t="shared" si="8"/>
        <v>0</v>
      </c>
      <c r="BA8" s="163">
        <f t="shared" si="9"/>
        <v>0</v>
      </c>
      <c r="BB8" s="163">
        <f t="shared" si="10"/>
        <v>7</v>
      </c>
      <c r="BC8" s="163">
        <f t="shared" si="11"/>
        <v>9</v>
      </c>
    </row>
    <row r="9" spans="1:55" ht="93" thickTop="1" thickBot="1">
      <c r="A9" s="9">
        <v>6</v>
      </c>
      <c r="B9" s="232" t="s">
        <v>179</v>
      </c>
      <c r="C9" s="233">
        <v>172053</v>
      </c>
      <c r="D9" s="233">
        <v>4009</v>
      </c>
      <c r="E9" s="310" t="s">
        <v>56</v>
      </c>
      <c r="F9" s="311" t="s">
        <v>21</v>
      </c>
      <c r="G9" s="311" t="s">
        <v>27</v>
      </c>
      <c r="H9" s="310" t="s">
        <v>56</v>
      </c>
      <c r="I9" s="311">
        <v>3</v>
      </c>
      <c r="J9" s="286">
        <v>3</v>
      </c>
      <c r="K9" s="311">
        <v>3</v>
      </c>
      <c r="L9" s="310" t="s">
        <v>56</v>
      </c>
      <c r="M9" s="310" t="s">
        <v>56</v>
      </c>
      <c r="N9" s="311">
        <v>1</v>
      </c>
      <c r="O9" s="311" t="s">
        <v>17</v>
      </c>
      <c r="P9" s="312" t="s">
        <v>84</v>
      </c>
      <c r="Q9" s="311">
        <v>3</v>
      </c>
      <c r="R9" s="310" t="s">
        <v>56</v>
      </c>
      <c r="S9" s="311" t="s">
        <v>21</v>
      </c>
      <c r="T9" s="311">
        <v>2</v>
      </c>
      <c r="U9" s="310" t="s">
        <v>56</v>
      </c>
      <c r="V9" s="311" t="s">
        <v>21</v>
      </c>
      <c r="W9" s="311">
        <v>2</v>
      </c>
      <c r="X9" s="310" t="s">
        <v>56</v>
      </c>
      <c r="Y9" s="310" t="s">
        <v>56</v>
      </c>
      <c r="Z9" s="311" t="s">
        <v>21</v>
      </c>
      <c r="AA9" s="311">
        <v>3</v>
      </c>
      <c r="AB9" s="310" t="s">
        <v>56</v>
      </c>
      <c r="AC9" s="311">
        <v>3</v>
      </c>
      <c r="AD9" s="310" t="s">
        <v>56</v>
      </c>
      <c r="AE9" s="311" t="s">
        <v>21</v>
      </c>
      <c r="AF9" s="311" t="s">
        <v>30</v>
      </c>
      <c r="AG9" s="286">
        <v>3</v>
      </c>
      <c r="AH9" s="311">
        <v>3</v>
      </c>
      <c r="AI9" s="310" t="s">
        <v>56</v>
      </c>
      <c r="AJ9" s="310" t="s">
        <v>56</v>
      </c>
      <c r="AK9" s="311">
        <v>1</v>
      </c>
      <c r="AL9" s="311" t="s">
        <v>21</v>
      </c>
      <c r="AM9" s="311">
        <v>3</v>
      </c>
      <c r="AN9" s="310" t="s">
        <v>56</v>
      </c>
      <c r="AO9" s="217">
        <f t="shared" si="4"/>
        <v>11</v>
      </c>
      <c r="AP9" s="218">
        <v>11</v>
      </c>
      <c r="AQ9" s="14">
        <f t="shared" si="5"/>
        <v>1</v>
      </c>
      <c r="AR9" s="93"/>
      <c r="AS9" s="93"/>
      <c r="AT9" s="93"/>
      <c r="AU9" s="93"/>
      <c r="AV9" s="93"/>
      <c r="AW9" s="93"/>
      <c r="AX9" s="163">
        <f t="shared" si="6"/>
        <v>0</v>
      </c>
      <c r="AY9" s="163">
        <f t="shared" si="7"/>
        <v>2</v>
      </c>
      <c r="AZ9" s="163">
        <f t="shared" si="8"/>
        <v>0</v>
      </c>
      <c r="BA9" s="163">
        <f t="shared" si="9"/>
        <v>0</v>
      </c>
      <c r="BB9" s="163">
        <f t="shared" si="10"/>
        <v>7</v>
      </c>
      <c r="BC9" s="163">
        <f t="shared" si="11"/>
        <v>9</v>
      </c>
    </row>
    <row r="10" spans="1:55" ht="93" thickTop="1" thickBot="1">
      <c r="A10" s="9">
        <v>7</v>
      </c>
      <c r="B10" s="232" t="s">
        <v>181</v>
      </c>
      <c r="C10" s="233">
        <v>191080</v>
      </c>
      <c r="D10" s="233">
        <v>4097</v>
      </c>
      <c r="E10" s="310" t="s">
        <v>56</v>
      </c>
      <c r="F10" s="311">
        <v>2</v>
      </c>
      <c r="G10" s="311">
        <v>2</v>
      </c>
      <c r="H10" s="310" t="s">
        <v>56</v>
      </c>
      <c r="I10" s="310" t="s">
        <v>56</v>
      </c>
      <c r="J10" s="312" t="s">
        <v>84</v>
      </c>
      <c r="K10" s="435" t="s">
        <v>56</v>
      </c>
      <c r="L10" s="435" t="s">
        <v>56</v>
      </c>
      <c r="M10" s="311" t="s">
        <v>21</v>
      </c>
      <c r="N10" s="311">
        <v>2</v>
      </c>
      <c r="O10" s="310" t="s">
        <v>56</v>
      </c>
      <c r="P10" s="311" t="s">
        <v>21</v>
      </c>
      <c r="Q10" s="286">
        <v>3</v>
      </c>
      <c r="R10" s="311">
        <v>3</v>
      </c>
      <c r="S10" s="310" t="s">
        <v>56</v>
      </c>
      <c r="T10" s="310" t="s">
        <v>56</v>
      </c>
      <c r="U10" s="311">
        <v>1</v>
      </c>
      <c r="V10" s="311" t="s">
        <v>24</v>
      </c>
      <c r="W10" s="311">
        <v>3</v>
      </c>
      <c r="X10" s="310" t="s">
        <v>56</v>
      </c>
      <c r="Y10" s="311" t="s">
        <v>21</v>
      </c>
      <c r="Z10" s="311" t="s">
        <v>24</v>
      </c>
      <c r="AA10" s="311">
        <v>3</v>
      </c>
      <c r="AB10" s="310" t="s">
        <v>56</v>
      </c>
      <c r="AC10" s="311">
        <v>3</v>
      </c>
      <c r="AD10" s="310" t="s">
        <v>56</v>
      </c>
      <c r="AE10" s="310" t="s">
        <v>56</v>
      </c>
      <c r="AF10" s="311" t="s">
        <v>21</v>
      </c>
      <c r="AG10" s="311">
        <v>2</v>
      </c>
      <c r="AH10" s="286">
        <v>3</v>
      </c>
      <c r="AI10" s="310" t="s">
        <v>56</v>
      </c>
      <c r="AJ10" s="310" t="s">
        <v>56</v>
      </c>
      <c r="AK10" s="311">
        <v>1</v>
      </c>
      <c r="AL10" s="311" t="s">
        <v>21</v>
      </c>
      <c r="AM10" s="311">
        <v>3</v>
      </c>
      <c r="AN10" s="312" t="s">
        <v>84</v>
      </c>
      <c r="AO10" s="217">
        <f t="shared" si="4"/>
        <v>11</v>
      </c>
      <c r="AP10" s="218">
        <v>11</v>
      </c>
      <c r="AQ10" s="14">
        <f t="shared" si="5"/>
        <v>1</v>
      </c>
      <c r="AR10" s="93"/>
      <c r="AS10" s="93"/>
      <c r="AT10" s="93"/>
      <c r="AU10" s="93"/>
      <c r="AV10" s="93"/>
      <c r="AW10" s="93"/>
      <c r="AX10" s="163">
        <f t="shared" si="6"/>
        <v>0</v>
      </c>
      <c r="AY10" s="163">
        <f t="shared" si="7"/>
        <v>2</v>
      </c>
      <c r="AZ10" s="163">
        <f t="shared" si="8"/>
        <v>0</v>
      </c>
      <c r="BA10" s="163">
        <f t="shared" si="9"/>
        <v>0</v>
      </c>
      <c r="BB10" s="163">
        <f t="shared" si="10"/>
        <v>7</v>
      </c>
      <c r="BC10" s="163">
        <f t="shared" si="11"/>
        <v>9</v>
      </c>
    </row>
    <row r="11" spans="1:55" ht="93" thickTop="1" thickBot="1">
      <c r="A11" s="9">
        <v>8</v>
      </c>
      <c r="B11" s="234" t="s">
        <v>399</v>
      </c>
      <c r="C11" s="233">
        <v>200875</v>
      </c>
      <c r="D11" s="233">
        <v>4023</v>
      </c>
      <c r="E11" s="310" t="s">
        <v>56</v>
      </c>
      <c r="F11" s="311">
        <v>3</v>
      </c>
      <c r="G11" s="310" t="s">
        <v>56</v>
      </c>
      <c r="H11" s="310" t="s">
        <v>56</v>
      </c>
      <c r="I11" s="311" t="s">
        <v>21</v>
      </c>
      <c r="J11" s="311">
        <v>2</v>
      </c>
      <c r="K11" s="310" t="s">
        <v>56</v>
      </c>
      <c r="L11" s="310" t="s">
        <v>56</v>
      </c>
      <c r="M11" s="311" t="s">
        <v>21</v>
      </c>
      <c r="N11" s="286">
        <v>3</v>
      </c>
      <c r="O11" s="311">
        <v>3</v>
      </c>
      <c r="P11" s="310" t="s">
        <v>56</v>
      </c>
      <c r="Q11" s="310" t="s">
        <v>56</v>
      </c>
      <c r="R11" s="311" t="s">
        <v>17</v>
      </c>
      <c r="S11" s="311">
        <v>2</v>
      </c>
      <c r="T11" s="311">
        <v>3</v>
      </c>
      <c r="U11" s="310" t="s">
        <v>56</v>
      </c>
      <c r="V11" s="311" t="s">
        <v>21</v>
      </c>
      <c r="W11" s="311" t="s">
        <v>24</v>
      </c>
      <c r="X11" s="311">
        <v>3</v>
      </c>
      <c r="Y11" s="310" t="s">
        <v>56</v>
      </c>
      <c r="Z11" s="310" t="s">
        <v>56</v>
      </c>
      <c r="AA11" s="311" t="s">
        <v>21</v>
      </c>
      <c r="AB11" s="286">
        <v>3</v>
      </c>
      <c r="AC11" s="310" t="s">
        <v>56</v>
      </c>
      <c r="AD11" s="311" t="s">
        <v>21</v>
      </c>
      <c r="AE11" s="311" t="s">
        <v>24</v>
      </c>
      <c r="AF11" s="311">
        <v>3</v>
      </c>
      <c r="AG11" s="310" t="s">
        <v>56</v>
      </c>
      <c r="AH11" s="311" t="s">
        <v>21</v>
      </c>
      <c r="AI11" s="311">
        <v>2</v>
      </c>
      <c r="AJ11" s="311">
        <v>2</v>
      </c>
      <c r="AK11" s="312"/>
      <c r="AL11" s="312"/>
      <c r="AM11" s="312"/>
      <c r="AN11" s="312"/>
      <c r="AO11" s="217">
        <f t="shared" si="4"/>
        <v>9</v>
      </c>
      <c r="AP11" s="218">
        <v>9</v>
      </c>
      <c r="AQ11" s="14">
        <f t="shared" si="5"/>
        <v>0</v>
      </c>
      <c r="AR11" s="93"/>
      <c r="AS11" s="93"/>
      <c r="AT11" s="93"/>
      <c r="AU11" s="93"/>
      <c r="AV11" s="93"/>
      <c r="AW11" s="93"/>
      <c r="AX11" s="163">
        <f t="shared" si="6"/>
        <v>0</v>
      </c>
      <c r="AY11" s="163">
        <f t="shared" si="7"/>
        <v>3</v>
      </c>
      <c r="AZ11" s="163">
        <f t="shared" si="8"/>
        <v>0</v>
      </c>
      <c r="BA11" s="163">
        <f t="shared" si="9"/>
        <v>0</v>
      </c>
      <c r="BB11" s="163">
        <f t="shared" si="10"/>
        <v>6</v>
      </c>
      <c r="BC11" s="163">
        <f t="shared" si="11"/>
        <v>9</v>
      </c>
    </row>
    <row r="12" spans="1:55" ht="93" thickTop="1" thickBot="1">
      <c r="A12" s="9">
        <v>9</v>
      </c>
      <c r="B12" s="234" t="s">
        <v>121</v>
      </c>
      <c r="C12" s="291">
        <v>208587</v>
      </c>
      <c r="D12" s="233"/>
      <c r="E12" s="310" t="s">
        <v>56</v>
      </c>
      <c r="F12" s="310" t="s">
        <v>56</v>
      </c>
      <c r="G12" s="311">
        <v>1</v>
      </c>
      <c r="H12" s="286">
        <v>3</v>
      </c>
      <c r="I12" s="310" t="s">
        <v>56</v>
      </c>
      <c r="J12" s="310" t="s">
        <v>56</v>
      </c>
      <c r="K12" s="311" t="s">
        <v>17</v>
      </c>
      <c r="L12" s="311" t="s">
        <v>21</v>
      </c>
      <c r="M12" s="311">
        <v>3</v>
      </c>
      <c r="N12" s="310" t="s">
        <v>56</v>
      </c>
      <c r="O12" s="311" t="s">
        <v>21</v>
      </c>
      <c r="P12" s="286">
        <v>3</v>
      </c>
      <c r="Q12" s="310" t="s">
        <v>56</v>
      </c>
      <c r="R12" s="310" t="s">
        <v>56</v>
      </c>
      <c r="S12" s="311" t="s">
        <v>17</v>
      </c>
      <c r="T12" s="311" t="s">
        <v>21</v>
      </c>
      <c r="U12" s="311" t="s">
        <v>27</v>
      </c>
      <c r="V12" s="311">
        <v>3</v>
      </c>
      <c r="W12" s="310" t="s">
        <v>56</v>
      </c>
      <c r="X12" s="310" t="s">
        <v>56</v>
      </c>
      <c r="Y12" s="312" t="s">
        <v>84</v>
      </c>
      <c r="Z12" s="311" t="s">
        <v>24</v>
      </c>
      <c r="AA12" s="311" t="s">
        <v>27</v>
      </c>
      <c r="AB12" s="286">
        <v>3</v>
      </c>
      <c r="AC12" s="310" t="s">
        <v>56</v>
      </c>
      <c r="AD12" s="311" t="s">
        <v>24</v>
      </c>
      <c r="AE12" s="311">
        <v>3</v>
      </c>
      <c r="AF12" s="310" t="s">
        <v>56</v>
      </c>
      <c r="AG12" s="311" t="s">
        <v>21</v>
      </c>
      <c r="AH12" s="310" t="s">
        <v>56</v>
      </c>
      <c r="AI12" s="286">
        <v>3</v>
      </c>
      <c r="AJ12" s="310" t="s">
        <v>56</v>
      </c>
      <c r="AK12" s="311">
        <v>2</v>
      </c>
      <c r="AL12" s="311">
        <v>3</v>
      </c>
      <c r="AM12" s="310" t="s">
        <v>56</v>
      </c>
      <c r="AN12" s="310" t="s">
        <v>56</v>
      </c>
      <c r="AO12" s="217">
        <f>COUNTIF(K12:AN12,"L")</f>
        <v>11</v>
      </c>
      <c r="AP12" s="218">
        <v>11</v>
      </c>
      <c r="AQ12" s="14">
        <f>COUNTIF(K12:AN12,"CT")</f>
        <v>1</v>
      </c>
      <c r="AR12" s="93"/>
      <c r="AS12" s="93"/>
      <c r="AT12" s="93"/>
      <c r="AU12" s="93"/>
      <c r="AV12" s="93"/>
      <c r="AW12" s="93"/>
      <c r="AX12" s="163">
        <f>COUNTIF(K12:AN12,"1F")</f>
        <v>0</v>
      </c>
      <c r="AY12" s="163">
        <f>COUNTIF(K12:AN12,"2")</f>
        <v>1</v>
      </c>
      <c r="AZ12" s="163">
        <f>COUNTIF(K12:AN12,"2A")</f>
        <v>0</v>
      </c>
      <c r="BA12" s="163">
        <f>COUNTIF(K12:AN12,"2B")</f>
        <v>0</v>
      </c>
      <c r="BB12" s="163">
        <f>COUNTIF(K12:AN12,"3")</f>
        <v>7</v>
      </c>
      <c r="BC12" s="163">
        <f t="shared" si="11"/>
        <v>8</v>
      </c>
    </row>
    <row r="13" spans="1:55" ht="93" thickTop="1" thickBot="1">
      <c r="A13" s="9">
        <v>10</v>
      </c>
      <c r="B13" s="234" t="s">
        <v>161</v>
      </c>
      <c r="C13" s="233">
        <v>195399</v>
      </c>
      <c r="D13" s="233">
        <v>4046</v>
      </c>
      <c r="E13" s="311" t="s">
        <v>30</v>
      </c>
      <c r="F13" s="310" t="s">
        <v>56</v>
      </c>
      <c r="G13" s="311">
        <v>3</v>
      </c>
      <c r="H13" s="310" t="s">
        <v>56</v>
      </c>
      <c r="I13" s="311" t="s">
        <v>27</v>
      </c>
      <c r="J13" s="310" t="s">
        <v>56</v>
      </c>
      <c r="K13" s="310" t="s">
        <v>56</v>
      </c>
      <c r="L13" s="311">
        <v>1</v>
      </c>
      <c r="M13" s="286">
        <v>3</v>
      </c>
      <c r="N13" s="310" t="s">
        <v>56</v>
      </c>
      <c r="O13" s="311" t="s">
        <v>21</v>
      </c>
      <c r="P13" s="311" t="s">
        <v>27</v>
      </c>
      <c r="Q13" s="311">
        <v>2</v>
      </c>
      <c r="R13" s="310" t="s">
        <v>56</v>
      </c>
      <c r="S13" s="310" t="s">
        <v>56</v>
      </c>
      <c r="T13" s="311">
        <v>1</v>
      </c>
      <c r="U13" s="311" t="s">
        <v>27</v>
      </c>
      <c r="V13" s="311">
        <v>3</v>
      </c>
      <c r="W13" s="310" t="s">
        <v>56</v>
      </c>
      <c r="X13" s="286">
        <v>3</v>
      </c>
      <c r="Y13" s="310" t="s">
        <v>56</v>
      </c>
      <c r="Z13" s="311" t="s">
        <v>21</v>
      </c>
      <c r="AA13" s="311" t="s">
        <v>24</v>
      </c>
      <c r="AB13" s="311">
        <v>3</v>
      </c>
      <c r="AC13" s="310" t="s">
        <v>56</v>
      </c>
      <c r="AD13" s="311" t="s">
        <v>21</v>
      </c>
      <c r="AE13" s="311">
        <v>3</v>
      </c>
      <c r="AF13" s="310" t="s">
        <v>56</v>
      </c>
      <c r="AG13" s="311" t="s">
        <v>21</v>
      </c>
      <c r="AH13" s="311">
        <v>2</v>
      </c>
      <c r="AI13" s="311">
        <v>3</v>
      </c>
      <c r="AJ13" s="310" t="s">
        <v>56</v>
      </c>
      <c r="AK13" s="286">
        <v>3</v>
      </c>
      <c r="AL13" s="310" t="s">
        <v>56</v>
      </c>
      <c r="AM13" s="310" t="s">
        <v>56</v>
      </c>
      <c r="AN13" s="311" t="s">
        <v>17</v>
      </c>
      <c r="AO13" s="217">
        <f t="shared" si="4"/>
        <v>11</v>
      </c>
      <c r="AP13" s="218">
        <v>11</v>
      </c>
      <c r="AQ13" s="14">
        <f t="shared" si="5"/>
        <v>0</v>
      </c>
      <c r="AR13" s="93"/>
      <c r="AS13" s="93"/>
      <c r="AT13" s="93"/>
      <c r="AU13" s="93"/>
      <c r="AV13" s="93"/>
      <c r="AW13" s="93"/>
      <c r="AX13" s="163">
        <f t="shared" si="6"/>
        <v>0</v>
      </c>
      <c r="AY13" s="163">
        <f t="shared" si="7"/>
        <v>2</v>
      </c>
      <c r="AZ13" s="163">
        <f t="shared" si="8"/>
        <v>0</v>
      </c>
      <c r="BA13" s="163">
        <f t="shared" si="9"/>
        <v>0</v>
      </c>
      <c r="BB13" s="163">
        <f t="shared" si="10"/>
        <v>7</v>
      </c>
      <c r="BC13" s="163">
        <f t="shared" si="11"/>
        <v>9</v>
      </c>
    </row>
    <row r="14" spans="1:55" ht="93" thickTop="1" thickBot="1">
      <c r="A14" s="9"/>
      <c r="B14" s="234" t="s">
        <v>189</v>
      </c>
      <c r="C14" s="233">
        <v>203582</v>
      </c>
      <c r="D14" s="233"/>
      <c r="E14" s="311" t="s">
        <v>27</v>
      </c>
      <c r="F14" s="310" t="s">
        <v>56</v>
      </c>
      <c r="G14" s="311" t="s">
        <v>21</v>
      </c>
      <c r="H14" s="310" t="s">
        <v>56</v>
      </c>
      <c r="I14" s="310" t="s">
        <v>56</v>
      </c>
      <c r="J14" s="311" t="s">
        <v>27</v>
      </c>
      <c r="K14" s="311">
        <v>2</v>
      </c>
      <c r="L14" s="310" t="s">
        <v>56</v>
      </c>
      <c r="M14" s="311">
        <v>3</v>
      </c>
      <c r="N14" s="310" t="s">
        <v>56</v>
      </c>
      <c r="O14" s="311" t="s">
        <v>21</v>
      </c>
      <c r="P14" s="311" t="s">
        <v>27</v>
      </c>
      <c r="Q14" s="311">
        <v>2</v>
      </c>
      <c r="R14" s="310" t="s">
        <v>56</v>
      </c>
      <c r="S14" s="310" t="s">
        <v>56</v>
      </c>
      <c r="T14" s="311" t="s">
        <v>21</v>
      </c>
      <c r="U14" s="311">
        <v>3</v>
      </c>
      <c r="V14" s="286">
        <v>3</v>
      </c>
      <c r="W14" s="310" t="s">
        <v>56</v>
      </c>
      <c r="X14" s="310" t="s">
        <v>56</v>
      </c>
      <c r="Y14" s="311">
        <v>1</v>
      </c>
      <c r="Z14" s="404">
        <v>1</v>
      </c>
      <c r="AA14" s="311" t="s">
        <v>17</v>
      </c>
      <c r="AB14" s="311">
        <v>3</v>
      </c>
      <c r="AC14" s="310" t="s">
        <v>56</v>
      </c>
      <c r="AD14" s="310" t="s">
        <v>56</v>
      </c>
      <c r="AE14" s="311" t="s">
        <v>17</v>
      </c>
      <c r="AF14" s="311">
        <v>3</v>
      </c>
      <c r="AG14" s="310" t="s">
        <v>56</v>
      </c>
      <c r="AH14" s="311" t="s">
        <v>21</v>
      </c>
      <c r="AI14" s="311" t="s">
        <v>21</v>
      </c>
      <c r="AJ14" s="311">
        <v>3</v>
      </c>
      <c r="AK14" s="310" t="s">
        <v>56</v>
      </c>
      <c r="AL14" s="286">
        <v>3</v>
      </c>
      <c r="AM14" s="310" t="s">
        <v>56</v>
      </c>
      <c r="AN14" s="311" t="s">
        <v>21</v>
      </c>
      <c r="AO14" s="217">
        <f t="shared" si="4"/>
        <v>11</v>
      </c>
      <c r="AP14" s="218">
        <v>11</v>
      </c>
      <c r="AQ14" s="14">
        <f t="shared" si="5"/>
        <v>0</v>
      </c>
      <c r="AR14" s="93"/>
      <c r="AS14" s="93"/>
      <c r="AT14" s="93"/>
      <c r="AU14" s="93"/>
      <c r="AV14" s="93"/>
      <c r="AW14" s="93"/>
      <c r="AX14" s="163">
        <f t="shared" si="6"/>
        <v>0</v>
      </c>
      <c r="AY14" s="163">
        <f t="shared" si="7"/>
        <v>2</v>
      </c>
      <c r="AZ14" s="163">
        <f t="shared" si="8"/>
        <v>0</v>
      </c>
      <c r="BA14" s="163">
        <f t="shared" si="9"/>
        <v>0</v>
      </c>
      <c r="BB14" s="163">
        <f t="shared" si="10"/>
        <v>7</v>
      </c>
      <c r="BC14" s="163">
        <f t="shared" ref="BC14" si="12">SUM(AX14:BB14)</f>
        <v>9</v>
      </c>
    </row>
    <row r="15" spans="1:55" ht="93" thickTop="1" thickBot="1">
      <c r="A15" s="9">
        <v>13</v>
      </c>
      <c r="B15" s="232" t="s">
        <v>193</v>
      </c>
      <c r="C15" s="233">
        <v>203721</v>
      </c>
      <c r="D15" s="233">
        <v>4106</v>
      </c>
      <c r="E15" s="311" t="s">
        <v>24</v>
      </c>
      <c r="F15" s="311" t="s">
        <v>30</v>
      </c>
      <c r="G15" s="310" t="s">
        <v>56</v>
      </c>
      <c r="H15" s="286">
        <v>3</v>
      </c>
      <c r="I15" s="310" t="s">
        <v>56</v>
      </c>
      <c r="J15" s="310" t="s">
        <v>56</v>
      </c>
      <c r="K15" s="311" t="s">
        <v>17</v>
      </c>
      <c r="L15" s="311" t="s">
        <v>21</v>
      </c>
      <c r="M15" s="311" t="s">
        <v>21</v>
      </c>
      <c r="N15" s="311">
        <v>3</v>
      </c>
      <c r="O15" s="435" t="s">
        <v>56</v>
      </c>
      <c r="P15" s="435" t="s">
        <v>56</v>
      </c>
      <c r="Q15" s="311">
        <v>1</v>
      </c>
      <c r="R15" s="405">
        <v>1</v>
      </c>
      <c r="S15" s="311">
        <v>3</v>
      </c>
      <c r="T15" s="310" t="s">
        <v>56</v>
      </c>
      <c r="U15" s="311">
        <v>3</v>
      </c>
      <c r="V15" s="310" t="s">
        <v>56</v>
      </c>
      <c r="W15" s="311" t="s">
        <v>21</v>
      </c>
      <c r="X15" s="311" t="s">
        <v>27</v>
      </c>
      <c r="Y15" s="286">
        <v>3</v>
      </c>
      <c r="Z15" s="310" t="s">
        <v>56</v>
      </c>
      <c r="AA15" s="311" t="s">
        <v>21</v>
      </c>
      <c r="AB15" s="311">
        <v>2</v>
      </c>
      <c r="AC15" s="310" t="s">
        <v>56</v>
      </c>
      <c r="AD15" s="311" t="s">
        <v>21</v>
      </c>
      <c r="AE15" s="311">
        <v>2</v>
      </c>
      <c r="AF15" s="311">
        <v>3</v>
      </c>
      <c r="AG15" s="310" t="s">
        <v>56</v>
      </c>
      <c r="AH15" s="310" t="s">
        <v>56</v>
      </c>
      <c r="AI15" s="311" t="s">
        <v>17</v>
      </c>
      <c r="AJ15" s="286">
        <v>3</v>
      </c>
      <c r="AK15" s="310" t="s">
        <v>56</v>
      </c>
      <c r="AL15" s="311">
        <v>3</v>
      </c>
      <c r="AM15" s="310" t="s">
        <v>56</v>
      </c>
      <c r="AN15" s="310" t="s">
        <v>56</v>
      </c>
      <c r="AO15" s="217">
        <f t="shared" si="4"/>
        <v>11</v>
      </c>
      <c r="AP15" s="218">
        <v>11</v>
      </c>
      <c r="AQ15" s="14">
        <f t="shared" si="5"/>
        <v>0</v>
      </c>
      <c r="AR15" s="93"/>
      <c r="AS15" s="93"/>
      <c r="AT15" s="93"/>
      <c r="AU15" s="93"/>
      <c r="AV15" s="93"/>
      <c r="AW15" s="93"/>
      <c r="AX15" s="163">
        <f t="shared" si="6"/>
        <v>0</v>
      </c>
      <c r="AY15" s="163">
        <f t="shared" si="7"/>
        <v>2</v>
      </c>
      <c r="AZ15" s="163">
        <f t="shared" si="8"/>
        <v>0</v>
      </c>
      <c r="BA15" s="163">
        <f t="shared" si="9"/>
        <v>0</v>
      </c>
      <c r="BB15" s="163">
        <f t="shared" si="10"/>
        <v>7</v>
      </c>
      <c r="BC15" s="163">
        <f t="shared" si="11"/>
        <v>9</v>
      </c>
    </row>
    <row r="16" spans="1:55" ht="93" thickTop="1" thickBot="1">
      <c r="A16" s="9">
        <v>14</v>
      </c>
      <c r="B16" s="232" t="s">
        <v>426</v>
      </c>
      <c r="C16" s="235">
        <v>200420</v>
      </c>
      <c r="D16" s="233">
        <v>4085</v>
      </c>
      <c r="E16" s="311" t="s">
        <v>24</v>
      </c>
      <c r="F16" s="286">
        <v>3</v>
      </c>
      <c r="G16" s="310" t="s">
        <v>56</v>
      </c>
      <c r="H16" s="311">
        <v>3</v>
      </c>
      <c r="I16" s="310" t="s">
        <v>56</v>
      </c>
      <c r="J16" s="311" t="s">
        <v>27</v>
      </c>
      <c r="K16" s="310" t="s">
        <v>56</v>
      </c>
      <c r="L16" s="311" t="s">
        <v>17</v>
      </c>
      <c r="M16" s="311">
        <v>3</v>
      </c>
      <c r="N16" s="310" t="s">
        <v>56</v>
      </c>
      <c r="O16" s="286">
        <v>3</v>
      </c>
      <c r="P16" s="310" t="s">
        <v>56</v>
      </c>
      <c r="Q16" s="311" t="s">
        <v>21</v>
      </c>
      <c r="R16" s="311">
        <v>2</v>
      </c>
      <c r="S16" s="286">
        <v>3</v>
      </c>
      <c r="T16" s="310" t="s">
        <v>56</v>
      </c>
      <c r="U16" s="311" t="s">
        <v>21</v>
      </c>
      <c r="V16" s="311" t="s">
        <v>27</v>
      </c>
      <c r="W16" s="311" t="s">
        <v>27</v>
      </c>
      <c r="X16" s="311">
        <v>3</v>
      </c>
      <c r="Y16" s="310" t="s">
        <v>56</v>
      </c>
      <c r="Z16" s="310" t="s">
        <v>56</v>
      </c>
      <c r="AA16" s="312" t="s">
        <v>84</v>
      </c>
      <c r="AB16" s="311" t="s">
        <v>21</v>
      </c>
      <c r="AC16" s="311">
        <v>2</v>
      </c>
      <c r="AD16" s="310" t="s">
        <v>56</v>
      </c>
      <c r="AE16" s="311">
        <v>1</v>
      </c>
      <c r="AF16" s="286">
        <v>3</v>
      </c>
      <c r="AG16" s="310" t="s">
        <v>56</v>
      </c>
      <c r="AH16" s="311" t="s">
        <v>21</v>
      </c>
      <c r="AI16" s="311">
        <v>3</v>
      </c>
      <c r="AJ16" s="310" t="s">
        <v>56</v>
      </c>
      <c r="AK16" s="311" t="s">
        <v>21</v>
      </c>
      <c r="AL16" s="286">
        <v>3</v>
      </c>
      <c r="AM16" s="310" t="s">
        <v>56</v>
      </c>
      <c r="AN16" s="310" t="s">
        <v>56</v>
      </c>
      <c r="AO16" s="217">
        <f t="shared" si="4"/>
        <v>11</v>
      </c>
      <c r="AP16" s="218">
        <v>11</v>
      </c>
      <c r="AQ16" s="14">
        <f t="shared" si="5"/>
        <v>1</v>
      </c>
      <c r="AR16" s="93"/>
      <c r="AS16" s="93"/>
      <c r="AT16" s="93"/>
      <c r="AU16" s="93"/>
      <c r="AV16" s="93"/>
      <c r="AW16" s="93"/>
      <c r="AX16" s="163">
        <f t="shared" si="6"/>
        <v>0</v>
      </c>
      <c r="AY16" s="163">
        <f t="shared" si="7"/>
        <v>2</v>
      </c>
      <c r="AZ16" s="163">
        <f t="shared" si="8"/>
        <v>0</v>
      </c>
      <c r="BA16" s="163">
        <f t="shared" si="9"/>
        <v>0</v>
      </c>
      <c r="BB16" s="163">
        <f t="shared" si="10"/>
        <v>7</v>
      </c>
      <c r="BC16" s="163">
        <f t="shared" si="11"/>
        <v>9</v>
      </c>
    </row>
    <row r="17" spans="1:55" ht="93" thickTop="1" thickBot="1">
      <c r="A17" s="9">
        <v>15</v>
      </c>
      <c r="B17" s="234" t="s">
        <v>164</v>
      </c>
      <c r="C17" s="235">
        <v>209402</v>
      </c>
      <c r="D17" s="233"/>
      <c r="E17" s="310" t="s">
        <v>56</v>
      </c>
      <c r="F17" s="310" t="s">
        <v>56</v>
      </c>
      <c r="G17" s="311">
        <v>3</v>
      </c>
      <c r="H17" s="310" t="s">
        <v>56</v>
      </c>
      <c r="I17" s="310" t="s">
        <v>56</v>
      </c>
      <c r="J17" s="311">
        <v>1</v>
      </c>
      <c r="K17" s="311" t="s">
        <v>27</v>
      </c>
      <c r="L17" s="310" t="s">
        <v>56</v>
      </c>
      <c r="M17" s="286">
        <v>3</v>
      </c>
      <c r="N17" s="310" t="s">
        <v>56</v>
      </c>
      <c r="O17" s="311" t="s">
        <v>21</v>
      </c>
      <c r="P17" s="311">
        <v>3</v>
      </c>
      <c r="Q17" s="310" t="s">
        <v>56</v>
      </c>
      <c r="R17" s="311" t="s">
        <v>21</v>
      </c>
      <c r="S17" s="310" t="s">
        <v>56</v>
      </c>
      <c r="T17" s="311">
        <v>3</v>
      </c>
      <c r="U17" s="286">
        <v>3</v>
      </c>
      <c r="V17" s="310" t="s">
        <v>56</v>
      </c>
      <c r="W17" s="311" t="s">
        <v>21</v>
      </c>
      <c r="X17" s="311">
        <v>2</v>
      </c>
      <c r="Y17" s="435" t="s">
        <v>56</v>
      </c>
      <c r="Z17" s="312" t="s">
        <v>84</v>
      </c>
      <c r="AA17" s="435" t="s">
        <v>56</v>
      </c>
      <c r="AB17" s="311" t="s">
        <v>24</v>
      </c>
      <c r="AC17" s="311" t="s">
        <v>27</v>
      </c>
      <c r="AD17" s="286">
        <v>3</v>
      </c>
      <c r="AE17" s="311">
        <v>3</v>
      </c>
      <c r="AF17" s="310" t="s">
        <v>56</v>
      </c>
      <c r="AG17" s="310" t="s">
        <v>56</v>
      </c>
      <c r="AH17" s="311" t="s">
        <v>21</v>
      </c>
      <c r="AI17" s="311" t="s">
        <v>24</v>
      </c>
      <c r="AJ17" s="311">
        <v>3</v>
      </c>
      <c r="AK17" s="286">
        <v>3</v>
      </c>
      <c r="AL17" s="310" t="s">
        <v>56</v>
      </c>
      <c r="AM17" s="310" t="s">
        <v>56</v>
      </c>
      <c r="AN17" s="311" t="s">
        <v>17</v>
      </c>
      <c r="AO17" s="217">
        <f t="shared" si="4"/>
        <v>11</v>
      </c>
      <c r="AP17" s="218">
        <v>11</v>
      </c>
      <c r="AQ17" s="14">
        <f t="shared" si="5"/>
        <v>1</v>
      </c>
      <c r="AR17" s="93"/>
      <c r="AS17" s="93"/>
      <c r="AT17" s="93"/>
      <c r="AU17" s="93"/>
      <c r="AV17" s="93"/>
      <c r="AW17" s="93"/>
      <c r="AX17" s="163">
        <f t="shared" si="6"/>
        <v>0</v>
      </c>
      <c r="AY17" s="163">
        <f t="shared" si="7"/>
        <v>1</v>
      </c>
      <c r="AZ17" s="163">
        <f t="shared" si="8"/>
        <v>0</v>
      </c>
      <c r="BA17" s="163">
        <f t="shared" si="9"/>
        <v>0</v>
      </c>
      <c r="BB17" s="163">
        <f t="shared" si="10"/>
        <v>8</v>
      </c>
      <c r="BC17" s="163">
        <f t="shared" si="11"/>
        <v>9</v>
      </c>
    </row>
    <row r="18" spans="1:55" ht="93" thickTop="1" thickBot="1">
      <c r="A18" s="9">
        <v>17</v>
      </c>
      <c r="B18" s="234" t="s">
        <v>191</v>
      </c>
      <c r="C18" s="235">
        <v>203548</v>
      </c>
      <c r="D18" s="235">
        <v>4032</v>
      </c>
      <c r="E18" s="311" t="s">
        <v>21</v>
      </c>
      <c r="F18" s="311">
        <v>3</v>
      </c>
      <c r="G18" s="310" t="s">
        <v>56</v>
      </c>
      <c r="H18" s="310" t="s">
        <v>56</v>
      </c>
      <c r="I18" s="311" t="s">
        <v>17</v>
      </c>
      <c r="J18" s="310" t="s">
        <v>56</v>
      </c>
      <c r="K18" s="311" t="s">
        <v>30</v>
      </c>
      <c r="L18" s="435" t="s">
        <v>56</v>
      </c>
      <c r="M18" s="435" t="s">
        <v>56</v>
      </c>
      <c r="N18" s="311" t="s">
        <v>21</v>
      </c>
      <c r="O18" s="311">
        <v>3</v>
      </c>
      <c r="P18" s="311">
        <v>3</v>
      </c>
      <c r="Q18" s="310" t="s">
        <v>56</v>
      </c>
      <c r="R18" s="310" t="s">
        <v>56</v>
      </c>
      <c r="S18" s="311" t="s">
        <v>21</v>
      </c>
      <c r="T18" s="311" t="s">
        <v>27</v>
      </c>
      <c r="U18" s="310" t="s">
        <v>56</v>
      </c>
      <c r="V18" s="311">
        <v>3</v>
      </c>
      <c r="W18" s="310" t="s">
        <v>56</v>
      </c>
      <c r="X18" s="311" t="s">
        <v>21</v>
      </c>
      <c r="Y18" s="311">
        <v>3</v>
      </c>
      <c r="Z18" s="310" t="s">
        <v>56</v>
      </c>
      <c r="AA18" s="311" t="s">
        <v>21</v>
      </c>
      <c r="AB18" s="311" t="s">
        <v>27</v>
      </c>
      <c r="AC18" s="310" t="s">
        <v>56</v>
      </c>
      <c r="AD18" s="311">
        <v>3</v>
      </c>
      <c r="AE18" s="286">
        <v>3</v>
      </c>
      <c r="AF18" s="310" t="s">
        <v>56</v>
      </c>
      <c r="AG18" s="311" t="s">
        <v>21</v>
      </c>
      <c r="AH18" s="311" t="s">
        <v>24</v>
      </c>
      <c r="AI18" s="311">
        <v>3</v>
      </c>
      <c r="AJ18" s="310" t="s">
        <v>56</v>
      </c>
      <c r="AK18" s="311">
        <v>2</v>
      </c>
      <c r="AL18" s="311">
        <v>3</v>
      </c>
      <c r="AM18" s="310" t="s">
        <v>56</v>
      </c>
      <c r="AN18" s="311" t="s">
        <v>21</v>
      </c>
      <c r="AO18" s="217">
        <f t="shared" si="4"/>
        <v>11</v>
      </c>
      <c r="AP18" s="218">
        <v>11</v>
      </c>
      <c r="AQ18" s="14">
        <f t="shared" si="5"/>
        <v>0</v>
      </c>
      <c r="AR18" s="93"/>
      <c r="AS18" s="93"/>
      <c r="AT18" s="93"/>
      <c r="AU18" s="93"/>
      <c r="AV18" s="93"/>
      <c r="AW18" s="93"/>
      <c r="AX18" s="163">
        <f t="shared" si="6"/>
        <v>0</v>
      </c>
      <c r="AY18" s="163">
        <f t="shared" si="7"/>
        <v>1</v>
      </c>
      <c r="AZ18" s="163">
        <f t="shared" si="8"/>
        <v>0</v>
      </c>
      <c r="BA18" s="163">
        <f t="shared" si="9"/>
        <v>0</v>
      </c>
      <c r="BB18" s="163">
        <f t="shared" si="10"/>
        <v>8</v>
      </c>
      <c r="BC18" s="163">
        <f t="shared" si="11"/>
        <v>9</v>
      </c>
    </row>
    <row r="19" spans="1:55" ht="93" thickTop="1" thickBot="1">
      <c r="A19" s="9">
        <v>19</v>
      </c>
      <c r="B19" s="234" t="s">
        <v>430</v>
      </c>
      <c r="C19" s="291">
        <v>206145</v>
      </c>
      <c r="D19" s="291">
        <v>4035</v>
      </c>
      <c r="E19" s="311">
        <v>1</v>
      </c>
      <c r="F19" s="311">
        <v>1</v>
      </c>
      <c r="G19" s="286">
        <v>3</v>
      </c>
      <c r="H19" s="311">
        <v>3</v>
      </c>
      <c r="I19" s="310" t="s">
        <v>56</v>
      </c>
      <c r="J19" s="310" t="s">
        <v>56</v>
      </c>
      <c r="K19" s="311">
        <v>1</v>
      </c>
      <c r="L19" s="311" t="s">
        <v>17</v>
      </c>
      <c r="M19" s="311" t="s">
        <v>24</v>
      </c>
      <c r="N19" s="311">
        <v>3</v>
      </c>
      <c r="O19" s="310" t="s">
        <v>56</v>
      </c>
      <c r="P19" s="286">
        <v>3</v>
      </c>
      <c r="Q19" s="310" t="s">
        <v>56</v>
      </c>
      <c r="R19" s="311" t="s">
        <v>21</v>
      </c>
      <c r="S19" s="311">
        <v>2</v>
      </c>
      <c r="T19" s="311">
        <v>3</v>
      </c>
      <c r="U19" s="310" t="s">
        <v>56</v>
      </c>
      <c r="V19" s="310" t="s">
        <v>56</v>
      </c>
      <c r="W19" s="311" t="s">
        <v>17</v>
      </c>
      <c r="X19" s="311">
        <v>3</v>
      </c>
      <c r="Y19" s="310" t="s">
        <v>56</v>
      </c>
      <c r="Z19" s="310" t="s">
        <v>56</v>
      </c>
      <c r="AA19" s="311" t="s">
        <v>21</v>
      </c>
      <c r="AB19" s="311">
        <v>3</v>
      </c>
      <c r="AC19" s="310" t="s">
        <v>56</v>
      </c>
      <c r="AD19" s="311" t="s">
        <v>21</v>
      </c>
      <c r="AE19" s="311" t="s">
        <v>27</v>
      </c>
      <c r="AF19" s="286">
        <v>3</v>
      </c>
      <c r="AG19" s="310" t="s">
        <v>56</v>
      </c>
      <c r="AH19" s="311" t="s">
        <v>24</v>
      </c>
      <c r="AI19" s="311">
        <v>2</v>
      </c>
      <c r="AJ19" s="311">
        <v>3</v>
      </c>
      <c r="AK19" s="310" t="s">
        <v>56</v>
      </c>
      <c r="AL19" s="310" t="s">
        <v>56</v>
      </c>
      <c r="AM19" s="311" t="s">
        <v>30</v>
      </c>
      <c r="AN19" s="310" t="s">
        <v>56</v>
      </c>
      <c r="AO19" s="217">
        <f t="shared" si="4"/>
        <v>11</v>
      </c>
      <c r="AP19" s="218">
        <v>11</v>
      </c>
      <c r="AQ19" s="14">
        <f t="shared" si="5"/>
        <v>0</v>
      </c>
      <c r="AR19" s="93"/>
      <c r="AS19" s="93"/>
      <c r="AT19" s="93"/>
      <c r="AU19" s="93"/>
      <c r="AV19" s="93"/>
      <c r="AW19" s="93"/>
      <c r="AX19" s="163">
        <f t="shared" si="6"/>
        <v>0</v>
      </c>
      <c r="AY19" s="163">
        <f t="shared" si="7"/>
        <v>2</v>
      </c>
      <c r="AZ19" s="163">
        <f t="shared" si="8"/>
        <v>0</v>
      </c>
      <c r="BA19" s="163">
        <f t="shared" si="9"/>
        <v>0</v>
      </c>
      <c r="BB19" s="163">
        <f t="shared" si="10"/>
        <v>7</v>
      </c>
      <c r="BC19" s="163">
        <f t="shared" si="11"/>
        <v>9</v>
      </c>
    </row>
    <row r="20" spans="1:55" ht="93" thickTop="1" thickBot="1">
      <c r="A20" s="9"/>
      <c r="B20" s="234" t="s">
        <v>417</v>
      </c>
      <c r="C20" s="291">
        <v>209363</v>
      </c>
      <c r="D20" s="291"/>
      <c r="E20" s="311" t="s">
        <v>30</v>
      </c>
      <c r="F20" s="311">
        <v>3</v>
      </c>
      <c r="G20" s="310" t="s">
        <v>56</v>
      </c>
      <c r="H20" s="310" t="s">
        <v>56</v>
      </c>
      <c r="I20" s="311" t="s">
        <v>21</v>
      </c>
      <c r="J20" s="310" t="s">
        <v>56</v>
      </c>
      <c r="K20" s="311" t="s">
        <v>17</v>
      </c>
      <c r="L20" s="311" t="s">
        <v>17</v>
      </c>
      <c r="M20" s="311" t="s">
        <v>21</v>
      </c>
      <c r="N20" s="311">
        <v>3</v>
      </c>
      <c r="O20" s="310" t="s">
        <v>56</v>
      </c>
      <c r="P20" s="310" t="s">
        <v>56</v>
      </c>
      <c r="Q20" s="311">
        <v>1</v>
      </c>
      <c r="R20" s="311" t="s">
        <v>30</v>
      </c>
      <c r="S20" s="311">
        <v>3</v>
      </c>
      <c r="T20" s="286">
        <v>3</v>
      </c>
      <c r="U20" s="310" t="s">
        <v>56</v>
      </c>
      <c r="V20" s="310" t="s">
        <v>56</v>
      </c>
      <c r="W20" s="311">
        <v>1</v>
      </c>
      <c r="X20" s="311">
        <v>2</v>
      </c>
      <c r="Y20" s="311">
        <v>3</v>
      </c>
      <c r="Z20" s="310" t="s">
        <v>56</v>
      </c>
      <c r="AA20" s="310" t="s">
        <v>56</v>
      </c>
      <c r="AB20" s="311" t="s">
        <v>24</v>
      </c>
      <c r="AC20" s="311" t="s">
        <v>27</v>
      </c>
      <c r="AD20" s="286">
        <v>3</v>
      </c>
      <c r="AE20" s="310" t="s">
        <v>56</v>
      </c>
      <c r="AF20" s="310" t="s">
        <v>56</v>
      </c>
      <c r="AG20" s="311" t="s">
        <v>21</v>
      </c>
      <c r="AH20" s="311">
        <v>2</v>
      </c>
      <c r="AI20" s="310" t="s">
        <v>56</v>
      </c>
      <c r="AJ20" s="286">
        <v>3</v>
      </c>
      <c r="AK20" s="311">
        <v>3</v>
      </c>
      <c r="AL20" s="310" t="s">
        <v>56</v>
      </c>
      <c r="AM20" s="311" t="s">
        <v>30</v>
      </c>
      <c r="AN20" s="310" t="s">
        <v>56</v>
      </c>
      <c r="AO20" s="217">
        <f t="shared" si="4"/>
        <v>11</v>
      </c>
      <c r="AP20" s="218">
        <v>11</v>
      </c>
      <c r="AQ20" s="14">
        <f t="shared" si="5"/>
        <v>0</v>
      </c>
      <c r="AR20" s="93"/>
      <c r="AS20" s="93"/>
      <c r="AT20" s="93"/>
      <c r="AU20" s="93"/>
      <c r="AV20" s="93"/>
      <c r="AW20" s="93"/>
      <c r="AX20" s="163">
        <f t="shared" si="6"/>
        <v>0</v>
      </c>
      <c r="AY20" s="163">
        <f t="shared" si="7"/>
        <v>2</v>
      </c>
      <c r="AZ20" s="163">
        <f t="shared" si="8"/>
        <v>0</v>
      </c>
      <c r="BA20" s="163">
        <f t="shared" si="9"/>
        <v>0</v>
      </c>
      <c r="BB20" s="163">
        <f t="shared" si="10"/>
        <v>7</v>
      </c>
      <c r="BC20" s="163">
        <f t="shared" si="11"/>
        <v>9</v>
      </c>
    </row>
    <row r="21" spans="1:55" ht="93" thickTop="1" thickBot="1">
      <c r="A21" s="9">
        <v>20</v>
      </c>
      <c r="B21" s="234" t="s">
        <v>428</v>
      </c>
      <c r="C21" s="235">
        <v>203540</v>
      </c>
      <c r="D21" s="235">
        <v>4065</v>
      </c>
      <c r="E21" s="311">
        <v>2</v>
      </c>
      <c r="F21" s="310" t="s">
        <v>56</v>
      </c>
      <c r="G21" s="311">
        <v>1</v>
      </c>
      <c r="H21" s="311">
        <v>3</v>
      </c>
      <c r="I21" s="310" t="s">
        <v>56</v>
      </c>
      <c r="J21" s="310" t="s">
        <v>56</v>
      </c>
      <c r="K21" s="311" t="s">
        <v>17</v>
      </c>
      <c r="L21" s="311" t="s">
        <v>21</v>
      </c>
      <c r="M21" s="311" t="s">
        <v>24</v>
      </c>
      <c r="N21" s="310" t="s">
        <v>56</v>
      </c>
      <c r="O21" s="286">
        <v>3</v>
      </c>
      <c r="P21" s="311">
        <v>3</v>
      </c>
      <c r="Q21" s="310" t="s">
        <v>56</v>
      </c>
      <c r="R21" s="310" t="s">
        <v>56</v>
      </c>
      <c r="S21" s="311" t="s">
        <v>17</v>
      </c>
      <c r="T21" s="311" t="s">
        <v>24</v>
      </c>
      <c r="U21" s="311">
        <v>3</v>
      </c>
      <c r="V21" s="310" t="s">
        <v>56</v>
      </c>
      <c r="W21" s="311" t="s">
        <v>17</v>
      </c>
      <c r="X21" s="310" t="s">
        <v>56</v>
      </c>
      <c r="Y21" s="311">
        <v>3</v>
      </c>
      <c r="Z21" s="310" t="s">
        <v>56</v>
      </c>
      <c r="AA21" s="310" t="s">
        <v>56</v>
      </c>
      <c r="AB21" s="311">
        <v>1</v>
      </c>
      <c r="AC21" s="311" t="s">
        <v>17</v>
      </c>
      <c r="AD21" s="311">
        <v>3</v>
      </c>
      <c r="AE21" s="286">
        <v>3</v>
      </c>
      <c r="AF21" s="310" t="s">
        <v>56</v>
      </c>
      <c r="AG21" s="310" t="s">
        <v>56</v>
      </c>
      <c r="AH21" s="311">
        <v>1</v>
      </c>
      <c r="AI21" s="311">
        <v>2</v>
      </c>
      <c r="AJ21" s="310" t="s">
        <v>56</v>
      </c>
      <c r="AK21" s="311">
        <v>3</v>
      </c>
      <c r="AL21" s="310" t="s">
        <v>56</v>
      </c>
      <c r="AM21" s="311" t="s">
        <v>21</v>
      </c>
      <c r="AN21" s="311">
        <v>2</v>
      </c>
      <c r="AO21" s="217">
        <f t="shared" si="4"/>
        <v>11</v>
      </c>
      <c r="AP21" s="218">
        <v>11</v>
      </c>
      <c r="AQ21" s="14">
        <f t="shared" si="5"/>
        <v>0</v>
      </c>
      <c r="AR21" s="93"/>
      <c r="AS21" s="93"/>
      <c r="AT21" s="93"/>
      <c r="AU21" s="93"/>
      <c r="AV21" s="93"/>
      <c r="AW21" s="93"/>
      <c r="AX21" s="163">
        <f t="shared" si="6"/>
        <v>0</v>
      </c>
      <c r="AY21" s="163">
        <f t="shared" si="7"/>
        <v>2</v>
      </c>
      <c r="AZ21" s="163">
        <f t="shared" si="8"/>
        <v>0</v>
      </c>
      <c r="BA21" s="163">
        <f t="shared" si="9"/>
        <v>0</v>
      </c>
      <c r="BB21" s="163">
        <f t="shared" si="10"/>
        <v>7</v>
      </c>
      <c r="BC21" s="163">
        <f t="shared" si="11"/>
        <v>9</v>
      </c>
    </row>
    <row r="22" spans="1:55" ht="93" thickTop="1" thickBot="1">
      <c r="A22" s="9">
        <v>21</v>
      </c>
      <c r="B22" s="234" t="s">
        <v>429</v>
      </c>
      <c r="C22" s="233">
        <v>197271</v>
      </c>
      <c r="D22" s="323">
        <v>4076</v>
      </c>
      <c r="E22" s="311" t="s">
        <v>21</v>
      </c>
      <c r="F22" s="286">
        <v>3</v>
      </c>
      <c r="G22" s="311">
        <v>3</v>
      </c>
      <c r="H22" s="310" t="s">
        <v>56</v>
      </c>
      <c r="I22" s="310" t="s">
        <v>56</v>
      </c>
      <c r="J22" s="311">
        <v>1</v>
      </c>
      <c r="K22" s="311" t="s">
        <v>27</v>
      </c>
      <c r="L22" s="311" t="s">
        <v>27</v>
      </c>
      <c r="M22" s="310" t="s">
        <v>56</v>
      </c>
      <c r="N22" s="286">
        <v>3</v>
      </c>
      <c r="O22" s="311">
        <v>3</v>
      </c>
      <c r="P22" s="310" t="s">
        <v>56</v>
      </c>
      <c r="Q22" s="311" t="s">
        <v>21</v>
      </c>
      <c r="R22" s="311">
        <v>2</v>
      </c>
      <c r="S22" s="311">
        <v>3</v>
      </c>
      <c r="T22" s="310" t="s">
        <v>56</v>
      </c>
      <c r="U22" s="310" t="s">
        <v>56</v>
      </c>
      <c r="V22" s="311">
        <v>1</v>
      </c>
      <c r="W22" s="311" t="s">
        <v>27</v>
      </c>
      <c r="X22" s="310" t="s">
        <v>56</v>
      </c>
      <c r="Y22" s="286">
        <v>3</v>
      </c>
      <c r="Z22" s="310" t="s">
        <v>56</v>
      </c>
      <c r="AA22" s="310" t="s">
        <v>56</v>
      </c>
      <c r="AB22" s="311">
        <v>1</v>
      </c>
      <c r="AC22" s="311" t="s">
        <v>24</v>
      </c>
      <c r="AD22" s="311">
        <v>3</v>
      </c>
      <c r="AE22" s="310" t="s">
        <v>56</v>
      </c>
      <c r="AF22" s="310" t="s">
        <v>56</v>
      </c>
      <c r="AG22" s="311" t="s">
        <v>17</v>
      </c>
      <c r="AH22" s="311" t="s">
        <v>21</v>
      </c>
      <c r="AI22" s="286">
        <v>3</v>
      </c>
      <c r="AJ22" s="310" t="s">
        <v>56</v>
      </c>
      <c r="AK22" s="311">
        <v>3</v>
      </c>
      <c r="AL22" s="310" t="s">
        <v>56</v>
      </c>
      <c r="AM22" s="311" t="s">
        <v>21</v>
      </c>
      <c r="AN22" s="311">
        <v>2</v>
      </c>
      <c r="AO22" s="217">
        <f t="shared" si="4"/>
        <v>11</v>
      </c>
      <c r="AP22" s="218">
        <v>11</v>
      </c>
      <c r="AQ22" s="14">
        <f t="shared" si="5"/>
        <v>0</v>
      </c>
      <c r="AR22" s="93"/>
      <c r="AS22" s="93"/>
      <c r="AT22" s="93"/>
      <c r="AU22" s="93"/>
      <c r="AV22" s="93"/>
      <c r="AW22" s="93"/>
      <c r="AX22" s="163">
        <f t="shared" si="6"/>
        <v>0</v>
      </c>
      <c r="AY22" s="163">
        <f t="shared" si="7"/>
        <v>2</v>
      </c>
      <c r="AZ22" s="163">
        <f t="shared" si="8"/>
        <v>0</v>
      </c>
      <c r="BA22" s="163">
        <f t="shared" si="9"/>
        <v>0</v>
      </c>
      <c r="BB22" s="163">
        <f t="shared" si="10"/>
        <v>7</v>
      </c>
      <c r="BC22" s="163">
        <f t="shared" si="11"/>
        <v>9</v>
      </c>
    </row>
    <row r="23" spans="1:55" ht="93" thickTop="1" thickBot="1">
      <c r="A23" s="9">
        <v>24</v>
      </c>
      <c r="B23" s="234" t="s">
        <v>427</v>
      </c>
      <c r="C23" s="233">
        <v>204327</v>
      </c>
      <c r="D23" s="235">
        <v>4042</v>
      </c>
      <c r="E23" s="311" t="s">
        <v>21</v>
      </c>
      <c r="F23" s="311" t="s">
        <v>27</v>
      </c>
      <c r="G23" s="311" t="s">
        <v>30</v>
      </c>
      <c r="H23" s="310" t="s">
        <v>56</v>
      </c>
      <c r="I23" s="310" t="s">
        <v>56</v>
      </c>
      <c r="J23" s="311" t="s">
        <v>21</v>
      </c>
      <c r="K23" s="311">
        <v>2</v>
      </c>
      <c r="L23" s="310" t="s">
        <v>56</v>
      </c>
      <c r="M23" s="311" t="s">
        <v>17</v>
      </c>
      <c r="N23" s="311" t="s">
        <v>21</v>
      </c>
      <c r="O23" s="311">
        <v>2</v>
      </c>
      <c r="P23" s="311">
        <v>2</v>
      </c>
      <c r="Q23" s="310" t="s">
        <v>56</v>
      </c>
      <c r="R23" s="310" t="s">
        <v>56</v>
      </c>
      <c r="S23" s="311" t="s">
        <v>21</v>
      </c>
      <c r="T23" s="311">
        <v>2</v>
      </c>
      <c r="U23" s="310" t="s">
        <v>56</v>
      </c>
      <c r="V23" s="311" t="s">
        <v>17</v>
      </c>
      <c r="W23" s="311">
        <v>2</v>
      </c>
      <c r="X23" s="310" t="s">
        <v>56</v>
      </c>
      <c r="Y23" s="310" t="s">
        <v>56</v>
      </c>
      <c r="Z23" s="311">
        <v>1</v>
      </c>
      <c r="AA23" s="311" t="s">
        <v>17</v>
      </c>
      <c r="AB23" s="311" t="s">
        <v>17</v>
      </c>
      <c r="AC23" s="311">
        <v>2</v>
      </c>
      <c r="AD23" s="310" t="s">
        <v>56</v>
      </c>
      <c r="AE23" s="310" t="s">
        <v>56</v>
      </c>
      <c r="AF23" s="311" t="s">
        <v>17</v>
      </c>
      <c r="AG23" s="311" t="s">
        <v>24</v>
      </c>
      <c r="AH23" s="310" t="s">
        <v>56</v>
      </c>
      <c r="AI23" s="311" t="s">
        <v>21</v>
      </c>
      <c r="AJ23" s="311" t="s">
        <v>27</v>
      </c>
      <c r="AK23" s="310" t="s">
        <v>56</v>
      </c>
      <c r="AL23" s="310" t="s">
        <v>56</v>
      </c>
      <c r="AM23" s="311">
        <v>1</v>
      </c>
      <c r="AN23" s="311" t="s">
        <v>24</v>
      </c>
      <c r="AO23" s="217">
        <f t="shared" si="4"/>
        <v>11</v>
      </c>
      <c r="AP23" s="218">
        <v>11</v>
      </c>
      <c r="AQ23" s="14">
        <f t="shared" si="5"/>
        <v>0</v>
      </c>
      <c r="AR23" s="93"/>
      <c r="AS23" s="93"/>
      <c r="AT23" s="93"/>
      <c r="AU23" s="93"/>
      <c r="AV23" s="93"/>
      <c r="AW23" s="93"/>
      <c r="AX23" s="163">
        <f t="shared" si="6"/>
        <v>0</v>
      </c>
      <c r="AY23" s="163">
        <f t="shared" si="7"/>
        <v>6</v>
      </c>
      <c r="AZ23" s="163">
        <f t="shared" si="8"/>
        <v>0</v>
      </c>
      <c r="BA23" s="163">
        <f t="shared" si="9"/>
        <v>0</v>
      </c>
      <c r="BB23" s="163">
        <f t="shared" si="10"/>
        <v>0</v>
      </c>
      <c r="BC23" s="163">
        <f t="shared" ref="BC23:BC42" si="13">SUM(AX23:BB23)</f>
        <v>6</v>
      </c>
    </row>
    <row r="24" spans="1:55" ht="93" thickTop="1" thickBot="1">
      <c r="A24" s="9">
        <v>25</v>
      </c>
      <c r="B24" s="234" t="s">
        <v>170</v>
      </c>
      <c r="C24" s="235">
        <v>204381</v>
      </c>
      <c r="D24" s="233">
        <v>4105</v>
      </c>
      <c r="E24" s="311">
        <v>2</v>
      </c>
      <c r="F24" s="310" t="s">
        <v>56</v>
      </c>
      <c r="G24" s="310" t="s">
        <v>56</v>
      </c>
      <c r="H24" s="311">
        <v>1</v>
      </c>
      <c r="I24" s="311">
        <v>2</v>
      </c>
      <c r="J24" s="310" t="s">
        <v>56</v>
      </c>
      <c r="K24" s="310" t="s">
        <v>56</v>
      </c>
      <c r="L24" s="311" t="s">
        <v>21</v>
      </c>
      <c r="M24" s="311">
        <v>2</v>
      </c>
      <c r="N24" s="310" t="s">
        <v>56</v>
      </c>
      <c r="O24" s="310" t="s">
        <v>56</v>
      </c>
      <c r="P24" s="311" t="s">
        <v>17</v>
      </c>
      <c r="Q24" s="311" t="s">
        <v>24</v>
      </c>
      <c r="R24" s="311">
        <v>2</v>
      </c>
      <c r="S24" s="310" t="s">
        <v>56</v>
      </c>
      <c r="T24" s="310" t="s">
        <v>56</v>
      </c>
      <c r="U24" s="311">
        <v>1</v>
      </c>
      <c r="V24" s="311" t="s">
        <v>21</v>
      </c>
      <c r="W24" s="311">
        <v>2</v>
      </c>
      <c r="X24" s="310" t="s">
        <v>56</v>
      </c>
      <c r="Y24" s="310" t="s">
        <v>56</v>
      </c>
      <c r="Z24" s="311">
        <v>1</v>
      </c>
      <c r="AA24" s="311" t="s">
        <v>17</v>
      </c>
      <c r="AB24" s="311">
        <v>2</v>
      </c>
      <c r="AC24" s="310" t="s">
        <v>56</v>
      </c>
      <c r="AD24" s="311" t="s">
        <v>21</v>
      </c>
      <c r="AE24" s="311">
        <v>2</v>
      </c>
      <c r="AF24" s="310" t="s">
        <v>56</v>
      </c>
      <c r="AG24" s="311">
        <v>1</v>
      </c>
      <c r="AH24" s="311" t="s">
        <v>17</v>
      </c>
      <c r="AI24" s="311" t="s">
        <v>17</v>
      </c>
      <c r="AJ24" s="311">
        <v>2</v>
      </c>
      <c r="AK24" s="310" t="s">
        <v>56</v>
      </c>
      <c r="AL24" s="310" t="s">
        <v>56</v>
      </c>
      <c r="AM24" s="311">
        <v>1</v>
      </c>
      <c r="AN24" s="311" t="s">
        <v>24</v>
      </c>
      <c r="AO24" s="217">
        <f t="shared" si="4"/>
        <v>11</v>
      </c>
      <c r="AP24" s="218">
        <v>11</v>
      </c>
      <c r="AQ24" s="14">
        <f t="shared" si="5"/>
        <v>0</v>
      </c>
      <c r="AR24" s="93"/>
      <c r="AS24" s="93"/>
      <c r="AT24" s="93"/>
      <c r="AU24" s="93"/>
      <c r="AV24" s="93"/>
      <c r="AW24" s="93"/>
      <c r="AX24" s="163">
        <f t="shared" si="6"/>
        <v>0</v>
      </c>
      <c r="AY24" s="163">
        <f t="shared" si="7"/>
        <v>6</v>
      </c>
      <c r="AZ24" s="163">
        <f t="shared" si="8"/>
        <v>0</v>
      </c>
      <c r="BA24" s="163">
        <f t="shared" si="9"/>
        <v>0</v>
      </c>
      <c r="BB24" s="163">
        <f t="shared" si="10"/>
        <v>0</v>
      </c>
      <c r="BC24" s="163">
        <f t="shared" si="13"/>
        <v>6</v>
      </c>
    </row>
    <row r="25" spans="1:55" ht="93" thickTop="1" thickBot="1">
      <c r="A25" s="9">
        <v>26</v>
      </c>
      <c r="B25" s="232" t="s">
        <v>205</v>
      </c>
      <c r="C25" s="233">
        <v>204375</v>
      </c>
      <c r="D25" s="235">
        <v>4119</v>
      </c>
      <c r="E25" s="310" t="s">
        <v>56</v>
      </c>
      <c r="F25" s="310" t="s">
        <v>56</v>
      </c>
      <c r="G25" s="311">
        <v>1</v>
      </c>
      <c r="H25" s="311">
        <v>1</v>
      </c>
      <c r="I25" s="310" t="s">
        <v>56</v>
      </c>
      <c r="J25" s="311" t="s">
        <v>21</v>
      </c>
      <c r="K25" s="311">
        <v>2</v>
      </c>
      <c r="L25" s="310" t="s">
        <v>56</v>
      </c>
      <c r="M25" s="311">
        <v>1</v>
      </c>
      <c r="N25" s="311" t="s">
        <v>21</v>
      </c>
      <c r="O25" s="311">
        <v>2</v>
      </c>
      <c r="P25" s="435" t="s">
        <v>56</v>
      </c>
      <c r="Q25" s="435" t="s">
        <v>56</v>
      </c>
      <c r="R25" s="311" t="s">
        <v>17</v>
      </c>
      <c r="S25" s="311">
        <v>2</v>
      </c>
      <c r="T25" s="310" t="s">
        <v>56</v>
      </c>
      <c r="U25" s="311">
        <v>1</v>
      </c>
      <c r="V25" s="311" t="s">
        <v>21</v>
      </c>
      <c r="W25" s="311">
        <v>2</v>
      </c>
      <c r="X25" s="310" t="s">
        <v>56</v>
      </c>
      <c r="Y25" s="310" t="s">
        <v>56</v>
      </c>
      <c r="Z25" s="311" t="s">
        <v>21</v>
      </c>
      <c r="AA25" s="311" t="s">
        <v>24</v>
      </c>
      <c r="AB25" s="310" t="s">
        <v>56</v>
      </c>
      <c r="AC25" s="311" t="s">
        <v>21</v>
      </c>
      <c r="AD25" s="311" t="s">
        <v>27</v>
      </c>
      <c r="AE25" s="311">
        <v>2</v>
      </c>
      <c r="AF25" s="310" t="s">
        <v>56</v>
      </c>
      <c r="AG25" s="310" t="s">
        <v>56</v>
      </c>
      <c r="AH25" s="311">
        <v>1</v>
      </c>
      <c r="AI25" s="311" t="s">
        <v>21</v>
      </c>
      <c r="AJ25" s="311">
        <v>2</v>
      </c>
      <c r="AK25" s="310" t="s">
        <v>56</v>
      </c>
      <c r="AL25" s="310" t="s">
        <v>56</v>
      </c>
      <c r="AM25" s="311" t="s">
        <v>17</v>
      </c>
      <c r="AN25" s="311" t="s">
        <v>27</v>
      </c>
      <c r="AO25" s="217">
        <f t="shared" si="4"/>
        <v>11</v>
      </c>
      <c r="AP25" s="218">
        <v>11</v>
      </c>
      <c r="AQ25" s="14">
        <f t="shared" si="5"/>
        <v>0</v>
      </c>
      <c r="AR25" s="93"/>
      <c r="AS25" s="93"/>
      <c r="AT25" s="93"/>
      <c r="AU25" s="93"/>
      <c r="AV25" s="93"/>
      <c r="AW25" s="93"/>
      <c r="AX25" s="163">
        <f t="shared" si="6"/>
        <v>0</v>
      </c>
      <c r="AY25" s="163">
        <f t="shared" si="7"/>
        <v>6</v>
      </c>
      <c r="AZ25" s="163">
        <f t="shared" si="8"/>
        <v>0</v>
      </c>
      <c r="BA25" s="163">
        <f t="shared" si="9"/>
        <v>0</v>
      </c>
      <c r="BB25" s="163">
        <f t="shared" si="10"/>
        <v>0</v>
      </c>
      <c r="BC25" s="163">
        <f t="shared" si="13"/>
        <v>6</v>
      </c>
    </row>
    <row r="26" spans="1:55" ht="93" thickTop="1" thickBot="1">
      <c r="A26" s="9">
        <v>27</v>
      </c>
      <c r="B26" s="236" t="s">
        <v>74</v>
      </c>
      <c r="C26" s="235">
        <v>204403</v>
      </c>
      <c r="D26" s="235">
        <v>4121</v>
      </c>
      <c r="E26" s="310" t="s">
        <v>56</v>
      </c>
      <c r="F26" s="311" t="s">
        <v>30</v>
      </c>
      <c r="G26" s="310" t="s">
        <v>56</v>
      </c>
      <c r="H26" s="404">
        <v>1</v>
      </c>
      <c r="I26" s="311" t="s">
        <v>27</v>
      </c>
      <c r="J26" s="310" t="s">
        <v>56</v>
      </c>
      <c r="K26" s="310" t="s">
        <v>56</v>
      </c>
      <c r="L26" s="311">
        <v>1</v>
      </c>
      <c r="M26" s="311" t="s">
        <v>17</v>
      </c>
      <c r="N26" s="311">
        <v>2</v>
      </c>
      <c r="O26" s="404">
        <v>2</v>
      </c>
      <c r="P26" s="310" t="s">
        <v>56</v>
      </c>
      <c r="Q26" s="310" t="s">
        <v>56</v>
      </c>
      <c r="R26" s="311">
        <v>1</v>
      </c>
      <c r="S26" s="311" t="s">
        <v>27</v>
      </c>
      <c r="T26" s="311">
        <v>2</v>
      </c>
      <c r="U26" s="310" t="s">
        <v>56</v>
      </c>
      <c r="V26" s="311" t="s">
        <v>17</v>
      </c>
      <c r="W26" s="311">
        <v>2</v>
      </c>
      <c r="X26" s="310" t="s">
        <v>56</v>
      </c>
      <c r="Y26" s="311" t="s">
        <v>17</v>
      </c>
      <c r="Z26" s="311" t="s">
        <v>24</v>
      </c>
      <c r="AA26" s="310" t="s">
        <v>56</v>
      </c>
      <c r="AB26" s="311" t="s">
        <v>21</v>
      </c>
      <c r="AC26" s="311">
        <v>2</v>
      </c>
      <c r="AD26" s="310" t="s">
        <v>56</v>
      </c>
      <c r="AE26" s="310" t="s">
        <v>56</v>
      </c>
      <c r="AF26" s="311">
        <v>1</v>
      </c>
      <c r="AG26" s="311">
        <v>2</v>
      </c>
      <c r="AH26" s="310" t="s">
        <v>56</v>
      </c>
      <c r="AI26" s="310" t="s">
        <v>56</v>
      </c>
      <c r="AJ26" s="311" t="s">
        <v>17</v>
      </c>
      <c r="AK26" s="311" t="s">
        <v>30</v>
      </c>
      <c r="AL26" s="310" t="s">
        <v>56</v>
      </c>
      <c r="AM26" s="311" t="s">
        <v>17</v>
      </c>
      <c r="AN26" s="311" t="s">
        <v>27</v>
      </c>
      <c r="AO26" s="217">
        <f t="shared" si="4"/>
        <v>11</v>
      </c>
      <c r="AP26" s="218">
        <v>11</v>
      </c>
      <c r="AQ26" s="14">
        <f t="shared" si="5"/>
        <v>0</v>
      </c>
      <c r="AR26" s="93"/>
      <c r="AS26" s="93"/>
      <c r="AT26" s="93"/>
      <c r="AU26" s="93"/>
      <c r="AV26" s="93"/>
      <c r="AW26" s="93"/>
      <c r="AX26" s="163">
        <f t="shared" si="6"/>
        <v>0</v>
      </c>
      <c r="AY26" s="163">
        <f t="shared" si="7"/>
        <v>6</v>
      </c>
      <c r="AZ26" s="163">
        <f t="shared" si="8"/>
        <v>0</v>
      </c>
      <c r="BA26" s="163">
        <f t="shared" si="9"/>
        <v>0</v>
      </c>
      <c r="BB26" s="163">
        <f t="shared" si="10"/>
        <v>0</v>
      </c>
      <c r="BC26" s="163">
        <f t="shared" si="13"/>
        <v>6</v>
      </c>
    </row>
    <row r="27" spans="1:55" ht="93.75" customHeight="1" thickTop="1" thickBot="1">
      <c r="A27" s="9"/>
      <c r="B27" s="236" t="s">
        <v>128</v>
      </c>
      <c r="C27" s="291">
        <v>210296</v>
      </c>
      <c r="D27" s="233"/>
      <c r="E27" s="311" t="s">
        <v>21</v>
      </c>
      <c r="F27" s="311">
        <v>2</v>
      </c>
      <c r="G27" s="311">
        <v>2</v>
      </c>
      <c r="H27" s="310" t="s">
        <v>56</v>
      </c>
      <c r="I27" s="310" t="s">
        <v>56</v>
      </c>
      <c r="J27" s="311" t="s">
        <v>17</v>
      </c>
      <c r="K27" s="311" t="s">
        <v>21</v>
      </c>
      <c r="L27" s="311">
        <v>2</v>
      </c>
      <c r="M27" s="310" t="s">
        <v>56</v>
      </c>
      <c r="N27" s="311" t="s">
        <v>17</v>
      </c>
      <c r="O27" s="311" t="s">
        <v>17</v>
      </c>
      <c r="P27" s="311">
        <v>2</v>
      </c>
      <c r="Q27" s="311">
        <v>2</v>
      </c>
      <c r="R27" s="310" t="s">
        <v>56</v>
      </c>
      <c r="S27" s="310" t="s">
        <v>56</v>
      </c>
      <c r="T27" s="311" t="s">
        <v>17</v>
      </c>
      <c r="U27" s="311" t="s">
        <v>24</v>
      </c>
      <c r="V27" s="310" t="s">
        <v>56</v>
      </c>
      <c r="W27" s="310" t="s">
        <v>56</v>
      </c>
      <c r="X27" s="311">
        <v>1</v>
      </c>
      <c r="Y27" s="311">
        <v>2</v>
      </c>
      <c r="Z27" s="311">
        <v>2</v>
      </c>
      <c r="AA27" s="310" t="s">
        <v>56</v>
      </c>
      <c r="AB27" s="310" t="s">
        <v>56</v>
      </c>
      <c r="AC27" s="311" t="s">
        <v>21</v>
      </c>
      <c r="AD27" s="311" t="s">
        <v>27</v>
      </c>
      <c r="AE27" s="310" t="s">
        <v>56</v>
      </c>
      <c r="AF27" s="311" t="s">
        <v>17</v>
      </c>
      <c r="AG27" s="311" t="s">
        <v>27</v>
      </c>
      <c r="AH27" s="311">
        <v>2</v>
      </c>
      <c r="AI27" s="435" t="s">
        <v>56</v>
      </c>
      <c r="AJ27" s="435" t="s">
        <v>56</v>
      </c>
      <c r="AK27" s="311" t="s">
        <v>17</v>
      </c>
      <c r="AL27" s="311">
        <v>2</v>
      </c>
      <c r="AM27" s="310" t="s">
        <v>56</v>
      </c>
      <c r="AN27" s="311">
        <v>1</v>
      </c>
      <c r="AO27" s="217">
        <f t="shared" si="4"/>
        <v>11</v>
      </c>
      <c r="AP27" s="218">
        <v>11</v>
      </c>
      <c r="AQ27" s="14">
        <f t="shared" si="5"/>
        <v>0</v>
      </c>
      <c r="AR27" s="93"/>
      <c r="AS27" s="93"/>
      <c r="AT27" s="93"/>
      <c r="AU27" s="93"/>
      <c r="AV27" s="93"/>
      <c r="AW27" s="93"/>
      <c r="AX27" s="163">
        <f t="shared" si="6"/>
        <v>0</v>
      </c>
      <c r="AY27" s="163">
        <f t="shared" si="7"/>
        <v>7</v>
      </c>
      <c r="AZ27" s="163">
        <f t="shared" si="8"/>
        <v>0</v>
      </c>
      <c r="BA27" s="163">
        <f t="shared" si="9"/>
        <v>0</v>
      </c>
      <c r="BB27" s="163">
        <f t="shared" si="10"/>
        <v>0</v>
      </c>
      <c r="BC27" s="163">
        <f t="shared" si="13"/>
        <v>7</v>
      </c>
    </row>
    <row r="28" spans="1:55" ht="93.75" customHeight="1" thickTop="1" thickBot="1">
      <c r="A28" s="9">
        <v>33</v>
      </c>
      <c r="B28" s="232" t="s">
        <v>203</v>
      </c>
      <c r="C28" s="233">
        <v>159156</v>
      </c>
      <c r="D28" s="233">
        <v>4029</v>
      </c>
      <c r="E28" s="311">
        <v>2</v>
      </c>
      <c r="F28" s="310" t="s">
        <v>56</v>
      </c>
      <c r="G28" s="310" t="s">
        <v>56</v>
      </c>
      <c r="H28" s="311" t="s">
        <v>27</v>
      </c>
      <c r="I28" s="310" t="s">
        <v>56</v>
      </c>
      <c r="J28" s="310" t="s">
        <v>56</v>
      </c>
      <c r="K28" s="311" t="s">
        <v>21</v>
      </c>
      <c r="L28" s="311" t="s">
        <v>24</v>
      </c>
      <c r="M28" s="311">
        <v>2</v>
      </c>
      <c r="N28" s="310" t="s">
        <v>56</v>
      </c>
      <c r="O28" s="310" t="s">
        <v>56</v>
      </c>
      <c r="P28" s="311" t="s">
        <v>17</v>
      </c>
      <c r="Q28" s="311" t="s">
        <v>21</v>
      </c>
      <c r="R28" s="310" t="s">
        <v>56</v>
      </c>
      <c r="S28" s="310" t="s">
        <v>56</v>
      </c>
      <c r="T28" s="311" t="s">
        <v>24</v>
      </c>
      <c r="U28" s="311">
        <v>2</v>
      </c>
      <c r="V28" s="310" t="s">
        <v>56</v>
      </c>
      <c r="W28" s="311">
        <v>1</v>
      </c>
      <c r="X28" s="443" t="s">
        <v>459</v>
      </c>
      <c r="Y28" s="443" t="s">
        <v>459</v>
      </c>
      <c r="Z28" s="435" t="s">
        <v>56</v>
      </c>
      <c r="AA28" s="311">
        <v>2</v>
      </c>
      <c r="AB28" s="311">
        <v>2</v>
      </c>
      <c r="AC28" s="310" t="s">
        <v>56</v>
      </c>
      <c r="AD28" s="311">
        <v>1</v>
      </c>
      <c r="AE28" s="435" t="s">
        <v>56</v>
      </c>
      <c r="AF28" s="443" t="s">
        <v>459</v>
      </c>
      <c r="AG28" s="443" t="s">
        <v>84</v>
      </c>
      <c r="AH28" s="435" t="s">
        <v>56</v>
      </c>
      <c r="AI28" s="311">
        <v>1</v>
      </c>
      <c r="AJ28" s="311" t="s">
        <v>17</v>
      </c>
      <c r="AK28" s="311">
        <v>2</v>
      </c>
      <c r="AL28" s="311">
        <v>2</v>
      </c>
      <c r="AM28" s="310" t="s">
        <v>56</v>
      </c>
      <c r="AN28" s="310" t="s">
        <v>56</v>
      </c>
      <c r="AO28" s="217">
        <f t="shared" si="4"/>
        <v>11</v>
      </c>
      <c r="AP28" s="218">
        <v>11</v>
      </c>
      <c r="AQ28" s="14">
        <f t="shared" si="5"/>
        <v>1</v>
      </c>
      <c r="AR28" s="93"/>
      <c r="AS28" s="93"/>
      <c r="AT28" s="93"/>
      <c r="AU28" s="93"/>
      <c r="AV28" s="93"/>
      <c r="AW28" s="93"/>
      <c r="AX28" s="163">
        <f t="shared" si="6"/>
        <v>0</v>
      </c>
      <c r="AY28" s="163">
        <f t="shared" si="7"/>
        <v>6</v>
      </c>
      <c r="AZ28" s="163">
        <f t="shared" si="8"/>
        <v>0</v>
      </c>
      <c r="BA28" s="163">
        <f t="shared" si="9"/>
        <v>0</v>
      </c>
      <c r="BB28" s="163">
        <f t="shared" si="10"/>
        <v>0</v>
      </c>
      <c r="BC28" s="163">
        <f t="shared" si="13"/>
        <v>6</v>
      </c>
    </row>
    <row r="29" spans="1:55" ht="93.75" customHeight="1" thickTop="1" thickBot="1">
      <c r="A29" s="9">
        <v>35</v>
      </c>
      <c r="B29" s="234" t="s">
        <v>199</v>
      </c>
      <c r="C29" s="311">
        <v>113805</v>
      </c>
      <c r="D29" s="311"/>
      <c r="E29" s="310" t="s">
        <v>56</v>
      </c>
      <c r="F29" s="311" t="s">
        <v>21</v>
      </c>
      <c r="G29" s="311" t="s">
        <v>24</v>
      </c>
      <c r="H29" s="310" t="s">
        <v>56</v>
      </c>
      <c r="I29" s="310" t="s">
        <v>56</v>
      </c>
      <c r="J29" s="311" t="s">
        <v>17</v>
      </c>
      <c r="K29" s="311" t="s">
        <v>30</v>
      </c>
      <c r="L29" s="311">
        <v>2</v>
      </c>
      <c r="M29" s="310" t="s">
        <v>56</v>
      </c>
      <c r="N29" s="311" t="s">
        <v>17</v>
      </c>
      <c r="O29" s="311" t="s">
        <v>17</v>
      </c>
      <c r="P29" s="435" t="s">
        <v>56</v>
      </c>
      <c r="Q29" s="310" t="s">
        <v>56</v>
      </c>
      <c r="R29" s="311" t="s">
        <v>17</v>
      </c>
      <c r="S29" s="405">
        <v>2</v>
      </c>
      <c r="T29" s="312" t="s">
        <v>84</v>
      </c>
      <c r="U29" s="310" t="s">
        <v>56</v>
      </c>
      <c r="V29" s="311">
        <v>1</v>
      </c>
      <c r="W29" s="311" t="s">
        <v>21</v>
      </c>
      <c r="X29" s="311">
        <v>2</v>
      </c>
      <c r="Y29" s="435" t="s">
        <v>56</v>
      </c>
      <c r="Z29" s="310" t="s">
        <v>56</v>
      </c>
      <c r="AA29" s="311" t="s">
        <v>21</v>
      </c>
      <c r="AB29" s="311" t="s">
        <v>27</v>
      </c>
      <c r="AC29" s="310" t="s">
        <v>56</v>
      </c>
      <c r="AD29" s="311" t="s">
        <v>17</v>
      </c>
      <c r="AE29" s="311">
        <v>2</v>
      </c>
      <c r="AF29" s="310" t="s">
        <v>56</v>
      </c>
      <c r="AG29" s="310" t="s">
        <v>56</v>
      </c>
      <c r="AH29" s="311">
        <v>1</v>
      </c>
      <c r="AI29" s="311" t="s">
        <v>21</v>
      </c>
      <c r="AJ29" s="311" t="s">
        <v>27</v>
      </c>
      <c r="AK29" s="310" t="s">
        <v>56</v>
      </c>
      <c r="AL29" s="311" t="s">
        <v>21</v>
      </c>
      <c r="AM29" s="311" t="s">
        <v>27</v>
      </c>
      <c r="AN29" s="310" t="s">
        <v>56</v>
      </c>
      <c r="AO29" s="217">
        <f t="shared" si="4"/>
        <v>11</v>
      </c>
      <c r="AP29" s="218">
        <v>11</v>
      </c>
      <c r="AQ29" s="14">
        <f t="shared" si="5"/>
        <v>1</v>
      </c>
      <c r="AR29" s="93"/>
      <c r="AS29" s="93"/>
      <c r="AT29" s="93"/>
      <c r="AU29" s="93"/>
      <c r="AV29" s="93"/>
      <c r="AW29" s="93"/>
      <c r="AX29" s="163">
        <f t="shared" si="6"/>
        <v>0</v>
      </c>
      <c r="AY29" s="163">
        <f t="shared" si="7"/>
        <v>4</v>
      </c>
      <c r="AZ29" s="163">
        <f t="shared" si="8"/>
        <v>0</v>
      </c>
      <c r="BA29" s="163">
        <f t="shared" si="9"/>
        <v>0</v>
      </c>
      <c r="BB29" s="163">
        <f t="shared" si="10"/>
        <v>0</v>
      </c>
      <c r="BC29" s="163">
        <f t="shared" si="13"/>
        <v>4</v>
      </c>
    </row>
    <row r="30" spans="1:55" ht="93.75" customHeight="1" thickTop="1" thickBot="1">
      <c r="A30" s="9"/>
      <c r="B30" s="234" t="s">
        <v>312</v>
      </c>
      <c r="C30" s="311">
        <v>196979</v>
      </c>
      <c r="D30" s="311"/>
      <c r="E30" s="310" t="s">
        <v>56</v>
      </c>
      <c r="F30" s="311">
        <v>1</v>
      </c>
      <c r="G30" s="311" t="s">
        <v>17</v>
      </c>
      <c r="H30" s="311">
        <v>2</v>
      </c>
      <c r="I30" s="310" t="s">
        <v>56</v>
      </c>
      <c r="J30" s="310" t="s">
        <v>56</v>
      </c>
      <c r="K30" s="311" t="s">
        <v>21</v>
      </c>
      <c r="L30" s="311">
        <v>2</v>
      </c>
      <c r="M30" s="310" t="s">
        <v>56</v>
      </c>
      <c r="N30" s="310" t="s">
        <v>56</v>
      </c>
      <c r="O30" s="311">
        <v>1</v>
      </c>
      <c r="P30" s="311">
        <v>2</v>
      </c>
      <c r="Q30" s="311">
        <v>2</v>
      </c>
      <c r="R30" s="310" t="s">
        <v>56</v>
      </c>
      <c r="S30" s="310" t="s">
        <v>56</v>
      </c>
      <c r="T30" s="311" t="s">
        <v>17</v>
      </c>
      <c r="U30" s="311">
        <v>2</v>
      </c>
      <c r="V30" s="310" t="s">
        <v>56</v>
      </c>
      <c r="W30" s="311" t="s">
        <v>17</v>
      </c>
      <c r="X30" s="311" t="s">
        <v>21</v>
      </c>
      <c r="Y30" s="310" t="s">
        <v>56</v>
      </c>
      <c r="Z30" s="311" t="s">
        <v>21</v>
      </c>
      <c r="AA30" s="311" t="s">
        <v>27</v>
      </c>
      <c r="AB30" s="310" t="s">
        <v>56</v>
      </c>
      <c r="AC30" s="311" t="s">
        <v>17</v>
      </c>
      <c r="AD30" s="311" t="s">
        <v>24</v>
      </c>
      <c r="AE30" s="310" t="s">
        <v>56</v>
      </c>
      <c r="AF30" s="310" t="s">
        <v>56</v>
      </c>
      <c r="AG30" s="311">
        <v>1</v>
      </c>
      <c r="AH30" s="311" t="s">
        <v>17</v>
      </c>
      <c r="AI30" s="311">
        <v>2</v>
      </c>
      <c r="AJ30" s="310" t="s">
        <v>56</v>
      </c>
      <c r="AK30" s="310" t="s">
        <v>56</v>
      </c>
      <c r="AL30" s="311">
        <v>1</v>
      </c>
      <c r="AM30" s="311">
        <v>2</v>
      </c>
      <c r="AN30" s="311">
        <v>2</v>
      </c>
      <c r="AO30" s="217">
        <f t="shared" si="4"/>
        <v>11</v>
      </c>
      <c r="AP30" s="218">
        <v>11</v>
      </c>
      <c r="AQ30" s="14">
        <f t="shared" si="5"/>
        <v>0</v>
      </c>
      <c r="AR30" s="93"/>
      <c r="AS30" s="93"/>
      <c r="AT30" s="93"/>
      <c r="AU30" s="93"/>
      <c r="AV30" s="93"/>
      <c r="AW30" s="93"/>
      <c r="AX30" s="163">
        <f t="shared" si="6"/>
        <v>0</v>
      </c>
      <c r="AY30" s="163">
        <f t="shared" si="7"/>
        <v>7</v>
      </c>
      <c r="AZ30" s="163">
        <f t="shared" si="8"/>
        <v>0</v>
      </c>
      <c r="BA30" s="163">
        <f t="shared" si="9"/>
        <v>0</v>
      </c>
      <c r="BB30" s="163">
        <f t="shared" si="10"/>
        <v>0</v>
      </c>
      <c r="BC30" s="163">
        <f t="shared" si="13"/>
        <v>7</v>
      </c>
    </row>
    <row r="31" spans="1:55" ht="93.75" customHeight="1" thickTop="1" thickBot="1">
      <c r="A31" s="9"/>
      <c r="B31" s="234" t="s">
        <v>424</v>
      </c>
      <c r="C31" s="311">
        <v>204326</v>
      </c>
      <c r="D31" s="311"/>
      <c r="E31" s="311" t="s">
        <v>17</v>
      </c>
      <c r="F31" s="311" t="s">
        <v>21</v>
      </c>
      <c r="G31" s="311" t="s">
        <v>30</v>
      </c>
      <c r="H31" s="310" t="s">
        <v>56</v>
      </c>
      <c r="I31" s="311" t="s">
        <v>21</v>
      </c>
      <c r="J31" s="310" t="s">
        <v>56</v>
      </c>
      <c r="K31" s="311" t="s">
        <v>21</v>
      </c>
      <c r="L31" s="311">
        <v>2</v>
      </c>
      <c r="M31" s="310" t="s">
        <v>56</v>
      </c>
      <c r="N31" s="310" t="s">
        <v>56</v>
      </c>
      <c r="O31" s="311">
        <v>1</v>
      </c>
      <c r="P31" s="311" t="s">
        <v>21</v>
      </c>
      <c r="Q31" s="311">
        <v>2</v>
      </c>
      <c r="R31" s="310" t="s">
        <v>56</v>
      </c>
      <c r="S31" s="311">
        <v>1</v>
      </c>
      <c r="T31" s="311">
        <v>1</v>
      </c>
      <c r="U31" s="311" t="s">
        <v>24</v>
      </c>
      <c r="V31" s="311">
        <v>2</v>
      </c>
      <c r="W31" s="310" t="s">
        <v>56</v>
      </c>
      <c r="X31" s="310" t="s">
        <v>56</v>
      </c>
      <c r="Y31" s="311" t="s">
        <v>27</v>
      </c>
      <c r="Z31" s="311">
        <v>2</v>
      </c>
      <c r="AA31" s="435" t="s">
        <v>56</v>
      </c>
      <c r="AB31" s="435" t="s">
        <v>56</v>
      </c>
      <c r="AC31" s="311" t="s">
        <v>17</v>
      </c>
      <c r="AD31" s="311" t="s">
        <v>24</v>
      </c>
      <c r="AE31" s="310" t="s">
        <v>56</v>
      </c>
      <c r="AF31" s="310" t="s">
        <v>56</v>
      </c>
      <c r="AG31" s="311" t="s">
        <v>27</v>
      </c>
      <c r="AH31" s="311">
        <v>2</v>
      </c>
      <c r="AI31" s="310" t="s">
        <v>56</v>
      </c>
      <c r="AJ31" s="311">
        <v>2</v>
      </c>
      <c r="AK31" s="310" t="s">
        <v>56</v>
      </c>
      <c r="AL31" s="311" t="s">
        <v>17</v>
      </c>
      <c r="AM31" s="311" t="s">
        <v>27</v>
      </c>
      <c r="AN31" s="311">
        <v>2</v>
      </c>
      <c r="AO31" s="217">
        <f t="shared" si="4"/>
        <v>11</v>
      </c>
      <c r="AP31" s="218">
        <v>11</v>
      </c>
      <c r="AQ31" s="14">
        <f t="shared" si="5"/>
        <v>0</v>
      </c>
      <c r="AR31" s="93"/>
      <c r="AS31" s="93"/>
      <c r="AT31" s="93"/>
      <c r="AU31" s="93"/>
      <c r="AV31" s="93"/>
      <c r="AW31" s="93"/>
      <c r="AX31" s="163">
        <f t="shared" si="6"/>
        <v>0</v>
      </c>
      <c r="AY31" s="163">
        <f t="shared" si="7"/>
        <v>7</v>
      </c>
      <c r="AZ31" s="163">
        <f t="shared" si="8"/>
        <v>0</v>
      </c>
      <c r="BA31" s="163">
        <f t="shared" si="9"/>
        <v>0</v>
      </c>
      <c r="BB31" s="163">
        <f t="shared" si="10"/>
        <v>0</v>
      </c>
      <c r="BC31" s="163">
        <f t="shared" si="13"/>
        <v>7</v>
      </c>
    </row>
    <row r="32" spans="1:55" ht="93.75" customHeight="1" thickTop="1" thickBot="1">
      <c r="A32" s="9"/>
      <c r="B32" s="232" t="s">
        <v>146</v>
      </c>
      <c r="C32" s="311"/>
      <c r="D32" s="311"/>
      <c r="E32" s="310" t="s">
        <v>56</v>
      </c>
      <c r="F32" s="311">
        <v>1</v>
      </c>
      <c r="G32" s="311" t="s">
        <v>21</v>
      </c>
      <c r="H32" s="310" t="s">
        <v>56</v>
      </c>
      <c r="I32" s="311">
        <v>1</v>
      </c>
      <c r="J32" s="311">
        <v>2</v>
      </c>
      <c r="K32" s="310" t="s">
        <v>56</v>
      </c>
      <c r="L32" s="310" t="s">
        <v>56</v>
      </c>
      <c r="M32" s="311">
        <v>1</v>
      </c>
      <c r="N32" s="311" t="s">
        <v>27</v>
      </c>
      <c r="O32" s="311" t="s">
        <v>27</v>
      </c>
      <c r="P32" s="311">
        <v>2</v>
      </c>
      <c r="Q32" s="310" t="s">
        <v>56</v>
      </c>
      <c r="R32" s="310" t="s">
        <v>56</v>
      </c>
      <c r="S32" s="311">
        <v>1</v>
      </c>
      <c r="T32" s="311">
        <v>1</v>
      </c>
      <c r="U32" s="311">
        <v>2</v>
      </c>
      <c r="V32" s="311">
        <v>2</v>
      </c>
      <c r="W32" s="310" t="s">
        <v>56</v>
      </c>
      <c r="X32" s="310" t="s">
        <v>56</v>
      </c>
      <c r="Y32" s="311" t="s">
        <v>27</v>
      </c>
      <c r="Z32" s="311">
        <v>2</v>
      </c>
      <c r="AA32" s="310" t="s">
        <v>56</v>
      </c>
      <c r="AB32" s="310" t="s">
        <v>56</v>
      </c>
      <c r="AC32" s="311">
        <v>1</v>
      </c>
      <c r="AD32" s="311" t="s">
        <v>17</v>
      </c>
      <c r="AE32" s="311">
        <v>2</v>
      </c>
      <c r="AF32" s="310" t="s">
        <v>56</v>
      </c>
      <c r="AG32" s="311" t="s">
        <v>24</v>
      </c>
      <c r="AH32" s="311">
        <v>2</v>
      </c>
      <c r="AI32" s="310" t="s">
        <v>56</v>
      </c>
      <c r="AJ32" s="311" t="s">
        <v>21</v>
      </c>
      <c r="AK32" s="311" t="s">
        <v>27</v>
      </c>
      <c r="AL32" s="310" t="s">
        <v>56</v>
      </c>
      <c r="AM32" s="312" t="s">
        <v>84</v>
      </c>
      <c r="AN32" s="311">
        <v>1</v>
      </c>
      <c r="AO32" s="217">
        <f t="shared" si="4"/>
        <v>11</v>
      </c>
      <c r="AP32" s="218">
        <v>11</v>
      </c>
      <c r="AQ32" s="14">
        <f t="shared" si="5"/>
        <v>1</v>
      </c>
      <c r="AR32" s="93"/>
      <c r="AS32" s="93"/>
      <c r="AT32" s="93"/>
      <c r="AU32" s="93"/>
      <c r="AV32" s="93"/>
      <c r="AW32" s="93"/>
      <c r="AX32" s="163">
        <f t="shared" si="6"/>
        <v>0</v>
      </c>
      <c r="AY32" s="163">
        <f t="shared" si="7"/>
        <v>6</v>
      </c>
      <c r="AZ32" s="163">
        <f t="shared" si="8"/>
        <v>0</v>
      </c>
      <c r="BA32" s="163">
        <f t="shared" si="9"/>
        <v>0</v>
      </c>
      <c r="BB32" s="163">
        <f t="shared" si="10"/>
        <v>0</v>
      </c>
      <c r="BC32" s="163">
        <f t="shared" si="13"/>
        <v>6</v>
      </c>
    </row>
    <row r="33" spans="1:55" ht="93.75" customHeight="1" thickTop="1" thickBot="1">
      <c r="A33" s="9"/>
      <c r="B33" s="232" t="s">
        <v>127</v>
      </c>
      <c r="C33" s="311">
        <v>186048</v>
      </c>
      <c r="D33" s="311"/>
      <c r="E33" s="311" t="s">
        <v>17</v>
      </c>
      <c r="F33" s="311" t="s">
        <v>24</v>
      </c>
      <c r="G33" s="310" t="s">
        <v>56</v>
      </c>
      <c r="H33" s="310" t="s">
        <v>56</v>
      </c>
      <c r="I33" s="405">
        <v>1</v>
      </c>
      <c r="J33" s="311" t="s">
        <v>30</v>
      </c>
      <c r="K33" s="405">
        <v>2</v>
      </c>
      <c r="L33" s="310" t="s">
        <v>56</v>
      </c>
      <c r="M33" s="310" t="s">
        <v>56</v>
      </c>
      <c r="N33" s="311">
        <v>1</v>
      </c>
      <c r="O33" s="311">
        <v>1</v>
      </c>
      <c r="P33" s="311" t="s">
        <v>21</v>
      </c>
      <c r="Q33" s="311">
        <v>2</v>
      </c>
      <c r="R33" s="310" t="s">
        <v>56</v>
      </c>
      <c r="S33" s="310" t="s">
        <v>56</v>
      </c>
      <c r="T33" s="311" t="s">
        <v>17</v>
      </c>
      <c r="U33" s="311">
        <v>2</v>
      </c>
      <c r="V33" s="310" t="s">
        <v>56</v>
      </c>
      <c r="W33" s="310" t="s">
        <v>56</v>
      </c>
      <c r="X33" s="311">
        <v>1</v>
      </c>
      <c r="Y33" s="311" t="s">
        <v>17</v>
      </c>
      <c r="Z33" s="311">
        <v>2</v>
      </c>
      <c r="AA33" s="310" t="s">
        <v>56</v>
      </c>
      <c r="AB33" s="311">
        <v>1</v>
      </c>
      <c r="AC33" s="311" t="s">
        <v>21</v>
      </c>
      <c r="AD33" s="311">
        <v>2</v>
      </c>
      <c r="AE33" s="310" t="s">
        <v>56</v>
      </c>
      <c r="AF33" s="311">
        <v>1</v>
      </c>
      <c r="AG33" s="311" t="s">
        <v>30</v>
      </c>
      <c r="AH33" s="311">
        <v>2</v>
      </c>
      <c r="AI33" s="310" t="s">
        <v>56</v>
      </c>
      <c r="AJ33" s="311">
        <v>1</v>
      </c>
      <c r="AK33" s="311" t="s">
        <v>21</v>
      </c>
      <c r="AL33" s="311" t="s">
        <v>27</v>
      </c>
      <c r="AM33" s="435" t="s">
        <v>56</v>
      </c>
      <c r="AN33" s="435" t="s">
        <v>56</v>
      </c>
      <c r="AO33" s="217">
        <f t="shared" si="4"/>
        <v>11</v>
      </c>
      <c r="AP33" s="218">
        <v>11</v>
      </c>
      <c r="AQ33" s="14">
        <f t="shared" si="5"/>
        <v>0</v>
      </c>
      <c r="AR33" s="93"/>
      <c r="AS33" s="93"/>
      <c r="AT33" s="93"/>
      <c r="AU33" s="93"/>
      <c r="AV33" s="93"/>
      <c r="AW33" s="93"/>
      <c r="AX33" s="163">
        <f t="shared" si="6"/>
        <v>0</v>
      </c>
      <c r="AY33" s="163">
        <f t="shared" si="7"/>
        <v>6</v>
      </c>
      <c r="AZ33" s="163">
        <f t="shared" si="8"/>
        <v>0</v>
      </c>
      <c r="BA33" s="163">
        <f t="shared" si="9"/>
        <v>0</v>
      </c>
      <c r="BB33" s="163">
        <f t="shared" si="10"/>
        <v>0</v>
      </c>
      <c r="BC33" s="163">
        <f t="shared" si="13"/>
        <v>6</v>
      </c>
    </row>
    <row r="34" spans="1:55" ht="93.75" customHeight="1" thickTop="1" thickBot="1">
      <c r="A34" s="9"/>
      <c r="B34" s="232" t="s">
        <v>147</v>
      </c>
      <c r="C34" s="311">
        <v>200906</v>
      </c>
      <c r="D34" s="311"/>
      <c r="E34" s="311" t="s">
        <v>21</v>
      </c>
      <c r="F34" s="311">
        <v>2</v>
      </c>
      <c r="G34" s="310" t="s">
        <v>56</v>
      </c>
      <c r="H34" s="310" t="s">
        <v>56</v>
      </c>
      <c r="I34" s="311" t="s">
        <v>17</v>
      </c>
      <c r="J34" s="310" t="s">
        <v>56</v>
      </c>
      <c r="K34" s="311" t="s">
        <v>17</v>
      </c>
      <c r="L34" s="311" t="s">
        <v>24</v>
      </c>
      <c r="M34" s="311">
        <v>2</v>
      </c>
      <c r="N34" s="310" t="s">
        <v>56</v>
      </c>
      <c r="O34" s="310" t="s">
        <v>56</v>
      </c>
      <c r="P34" s="311">
        <v>1</v>
      </c>
      <c r="Q34" s="311" t="s">
        <v>17</v>
      </c>
      <c r="R34" s="405">
        <v>2</v>
      </c>
      <c r="S34" s="310" t="s">
        <v>56</v>
      </c>
      <c r="T34" s="310" t="s">
        <v>56</v>
      </c>
      <c r="U34" s="311" t="s">
        <v>17</v>
      </c>
      <c r="V34" s="311">
        <v>2</v>
      </c>
      <c r="W34" s="310" t="s">
        <v>56</v>
      </c>
      <c r="X34" s="311" t="s">
        <v>17</v>
      </c>
      <c r="Y34" s="310" t="s">
        <v>56</v>
      </c>
      <c r="Z34" s="311">
        <v>1</v>
      </c>
      <c r="AA34" s="311">
        <v>1</v>
      </c>
      <c r="AB34" s="311">
        <v>2</v>
      </c>
      <c r="AC34" s="311">
        <v>2</v>
      </c>
      <c r="AD34" s="310" t="s">
        <v>56</v>
      </c>
      <c r="AE34" s="311">
        <v>1</v>
      </c>
      <c r="AF34" s="311">
        <v>2</v>
      </c>
      <c r="AG34" s="310" t="s">
        <v>56</v>
      </c>
      <c r="AH34" s="310" t="s">
        <v>56</v>
      </c>
      <c r="AI34" s="311">
        <v>1</v>
      </c>
      <c r="AJ34" s="311" t="s">
        <v>21</v>
      </c>
      <c r="AK34" s="311" t="s">
        <v>30</v>
      </c>
      <c r="AL34" s="310" t="s">
        <v>56</v>
      </c>
      <c r="AM34" s="310" t="s">
        <v>56</v>
      </c>
      <c r="AN34" s="312" t="s">
        <v>84</v>
      </c>
      <c r="AO34" s="217">
        <f t="shared" si="4"/>
        <v>11</v>
      </c>
      <c r="AP34" s="218">
        <v>11</v>
      </c>
      <c r="AQ34" s="14">
        <f t="shared" si="5"/>
        <v>1</v>
      </c>
      <c r="AR34" s="93"/>
      <c r="AS34" s="93"/>
      <c r="AT34" s="93"/>
      <c r="AU34" s="93"/>
      <c r="AV34" s="93"/>
      <c r="AW34" s="93"/>
      <c r="AX34" s="163">
        <f t="shared" si="6"/>
        <v>0</v>
      </c>
      <c r="AY34" s="163">
        <f t="shared" si="7"/>
        <v>6</v>
      </c>
      <c r="AZ34" s="163">
        <f t="shared" si="8"/>
        <v>0</v>
      </c>
      <c r="BA34" s="163">
        <f t="shared" si="9"/>
        <v>0</v>
      </c>
      <c r="BB34" s="163">
        <f t="shared" si="10"/>
        <v>0</v>
      </c>
      <c r="BC34" s="163">
        <f t="shared" si="13"/>
        <v>6</v>
      </c>
    </row>
    <row r="35" spans="1:55" ht="93.75" customHeight="1" thickTop="1" thickBot="1">
      <c r="A35" s="9"/>
      <c r="B35" s="232" t="s">
        <v>208</v>
      </c>
      <c r="C35" s="311"/>
      <c r="D35" s="311"/>
      <c r="E35" s="311">
        <v>1</v>
      </c>
      <c r="F35" s="311" t="s">
        <v>17</v>
      </c>
      <c r="G35" s="311" t="s">
        <v>21</v>
      </c>
      <c r="H35" s="311">
        <v>2</v>
      </c>
      <c r="I35" s="310" t="s">
        <v>56</v>
      </c>
      <c r="J35" s="310" t="s">
        <v>56</v>
      </c>
      <c r="K35" s="435" t="s">
        <v>56</v>
      </c>
      <c r="L35" s="435" t="s">
        <v>56</v>
      </c>
      <c r="M35" s="311">
        <v>1</v>
      </c>
      <c r="N35" s="311" t="s">
        <v>27</v>
      </c>
      <c r="O35" s="311">
        <v>2</v>
      </c>
      <c r="P35" s="310" t="s">
        <v>56</v>
      </c>
      <c r="Q35" s="311">
        <v>1</v>
      </c>
      <c r="R35" s="311" t="s">
        <v>27</v>
      </c>
      <c r="S35" s="405">
        <v>2</v>
      </c>
      <c r="T35" s="310" t="s">
        <v>56</v>
      </c>
      <c r="U35" s="311" t="s">
        <v>21</v>
      </c>
      <c r="V35" s="311">
        <v>2</v>
      </c>
      <c r="W35" s="310" t="s">
        <v>56</v>
      </c>
      <c r="X35" s="311" t="s">
        <v>21</v>
      </c>
      <c r="Y35" s="310" t="s">
        <v>56</v>
      </c>
      <c r="Z35" s="311" t="s">
        <v>17</v>
      </c>
      <c r="AA35" s="405">
        <v>2</v>
      </c>
      <c r="AB35" s="310" t="s">
        <v>56</v>
      </c>
      <c r="AC35" s="311">
        <v>1</v>
      </c>
      <c r="AD35" s="311">
        <v>2</v>
      </c>
      <c r="AE35" s="310" t="s">
        <v>56</v>
      </c>
      <c r="AF35" s="311" t="s">
        <v>17</v>
      </c>
      <c r="AG35" s="311">
        <v>2</v>
      </c>
      <c r="AH35" s="310" t="s">
        <v>56</v>
      </c>
      <c r="AI35" s="311" t="s">
        <v>24</v>
      </c>
      <c r="AJ35" s="405">
        <v>2</v>
      </c>
      <c r="AK35" s="310" t="s">
        <v>56</v>
      </c>
      <c r="AL35" s="310" t="s">
        <v>56</v>
      </c>
      <c r="AM35" s="405">
        <v>1</v>
      </c>
      <c r="AN35" s="311" t="s">
        <v>21</v>
      </c>
      <c r="AO35" s="217">
        <f t="shared" si="4"/>
        <v>11</v>
      </c>
      <c r="AP35" s="218">
        <v>11</v>
      </c>
      <c r="AQ35" s="14">
        <f t="shared" si="5"/>
        <v>0</v>
      </c>
      <c r="AR35" s="93"/>
      <c r="AS35" s="93"/>
      <c r="AT35" s="93"/>
      <c r="AU35" s="93"/>
      <c r="AV35" s="93"/>
      <c r="AW35" s="93"/>
      <c r="AX35" s="163">
        <f t="shared" si="6"/>
        <v>0</v>
      </c>
      <c r="AY35" s="163">
        <f t="shared" si="7"/>
        <v>7</v>
      </c>
      <c r="AZ35" s="163">
        <f t="shared" si="8"/>
        <v>0</v>
      </c>
      <c r="BA35" s="163">
        <f t="shared" si="9"/>
        <v>0</v>
      </c>
      <c r="BB35" s="163">
        <f t="shared" si="10"/>
        <v>0</v>
      </c>
      <c r="BC35" s="163">
        <f t="shared" si="13"/>
        <v>7</v>
      </c>
    </row>
    <row r="36" spans="1:55" ht="93.75" customHeight="1" thickTop="1" thickBot="1">
      <c r="A36" s="9"/>
      <c r="B36" s="232" t="s">
        <v>150</v>
      </c>
      <c r="C36" s="311"/>
      <c r="D36" s="311"/>
      <c r="E36" s="311">
        <v>1</v>
      </c>
      <c r="F36" s="311" t="s">
        <v>17</v>
      </c>
      <c r="G36" s="311">
        <v>2</v>
      </c>
      <c r="H36" s="312" t="s">
        <v>84</v>
      </c>
      <c r="I36" s="310" t="s">
        <v>56</v>
      </c>
      <c r="J36" s="310" t="s">
        <v>56</v>
      </c>
      <c r="K36" s="311">
        <v>1</v>
      </c>
      <c r="L36" s="311">
        <v>2</v>
      </c>
      <c r="M36" s="310" t="s">
        <v>56</v>
      </c>
      <c r="N36" s="311" t="s">
        <v>17</v>
      </c>
      <c r="O36" s="311" t="s">
        <v>17</v>
      </c>
      <c r="P36" s="312" t="s">
        <v>84</v>
      </c>
      <c r="Q36" s="310" t="s">
        <v>56</v>
      </c>
      <c r="R36" s="310" t="s">
        <v>56</v>
      </c>
      <c r="S36" s="311">
        <v>1</v>
      </c>
      <c r="T36" s="311">
        <v>1</v>
      </c>
      <c r="U36" s="311" t="s">
        <v>21</v>
      </c>
      <c r="V36" s="311">
        <v>2</v>
      </c>
      <c r="W36" s="310" t="s">
        <v>56</v>
      </c>
      <c r="X36" s="310" t="s">
        <v>56</v>
      </c>
      <c r="Y36" s="311">
        <v>1</v>
      </c>
      <c r="Z36" s="311" t="s">
        <v>27</v>
      </c>
      <c r="AA36" s="311">
        <v>2</v>
      </c>
      <c r="AB36" s="310" t="s">
        <v>56</v>
      </c>
      <c r="AC36" s="311" t="s">
        <v>24</v>
      </c>
      <c r="AD36" s="310" t="s">
        <v>56</v>
      </c>
      <c r="AE36" s="311">
        <v>1</v>
      </c>
      <c r="AF36" s="311">
        <v>2</v>
      </c>
      <c r="AG36" s="310" t="s">
        <v>56</v>
      </c>
      <c r="AH36" s="310" t="s">
        <v>56</v>
      </c>
      <c r="AI36" s="311">
        <v>1</v>
      </c>
      <c r="AJ36" s="311" t="s">
        <v>17</v>
      </c>
      <c r="AK36" s="311">
        <v>2</v>
      </c>
      <c r="AL36" s="311">
        <v>2</v>
      </c>
      <c r="AM36" s="435" t="s">
        <v>56</v>
      </c>
      <c r="AN36" s="435" t="s">
        <v>56</v>
      </c>
      <c r="AO36" s="217">
        <f t="shared" si="4"/>
        <v>11</v>
      </c>
      <c r="AP36" s="218">
        <v>11</v>
      </c>
      <c r="AQ36" s="14">
        <f t="shared" si="5"/>
        <v>1</v>
      </c>
      <c r="AR36" s="93"/>
      <c r="AS36" s="93"/>
      <c r="AT36" s="93"/>
      <c r="AU36" s="93"/>
      <c r="AV36" s="93"/>
      <c r="AW36" s="93"/>
      <c r="AX36" s="163">
        <f t="shared" si="6"/>
        <v>0</v>
      </c>
      <c r="AY36" s="163">
        <f t="shared" si="7"/>
        <v>6</v>
      </c>
      <c r="AZ36" s="163">
        <f t="shared" si="8"/>
        <v>0</v>
      </c>
      <c r="BA36" s="163">
        <f t="shared" si="9"/>
        <v>0</v>
      </c>
      <c r="BB36" s="163">
        <f t="shared" si="10"/>
        <v>0</v>
      </c>
      <c r="BC36" s="163">
        <f t="shared" si="13"/>
        <v>6</v>
      </c>
    </row>
    <row r="37" spans="1:55" ht="93.75" customHeight="1" thickTop="1" thickBot="1">
      <c r="A37" s="9"/>
      <c r="B37" s="232" t="s">
        <v>420</v>
      </c>
      <c r="C37" s="311"/>
      <c r="D37" s="311"/>
      <c r="E37" s="311" t="s">
        <v>17</v>
      </c>
      <c r="F37" s="311" t="s">
        <v>21</v>
      </c>
      <c r="G37" s="310" t="s">
        <v>56</v>
      </c>
      <c r="H37" s="310" t="s">
        <v>56</v>
      </c>
      <c r="I37" s="311">
        <v>2</v>
      </c>
      <c r="J37" s="310" t="s">
        <v>56</v>
      </c>
      <c r="K37" s="310" t="s">
        <v>56</v>
      </c>
      <c r="L37" s="311">
        <v>1</v>
      </c>
      <c r="M37" s="311" t="s">
        <v>27</v>
      </c>
      <c r="N37" s="311">
        <v>2</v>
      </c>
      <c r="O37" s="310" t="s">
        <v>56</v>
      </c>
      <c r="P37" s="311" t="s">
        <v>21</v>
      </c>
      <c r="Q37" s="311" t="s">
        <v>27</v>
      </c>
      <c r="R37" s="310" t="s">
        <v>56</v>
      </c>
      <c r="S37" s="311" t="s">
        <v>21</v>
      </c>
      <c r="T37" s="311">
        <v>2</v>
      </c>
      <c r="U37" s="310" t="s">
        <v>56</v>
      </c>
      <c r="V37" s="310" t="s">
        <v>56</v>
      </c>
      <c r="W37" s="311">
        <v>1</v>
      </c>
      <c r="X37" s="311" t="s">
        <v>17</v>
      </c>
      <c r="Y37" s="310" t="s">
        <v>56</v>
      </c>
      <c r="Z37" s="311" t="s">
        <v>17</v>
      </c>
      <c r="AA37" s="311">
        <v>2</v>
      </c>
      <c r="AB37" s="311">
        <v>2</v>
      </c>
      <c r="AC37" s="310" t="s">
        <v>56</v>
      </c>
      <c r="AD37" s="311" t="s">
        <v>17</v>
      </c>
      <c r="AE37" s="310" t="s">
        <v>56</v>
      </c>
      <c r="AF37" s="310" t="s">
        <v>56</v>
      </c>
      <c r="AG37" s="311">
        <v>1</v>
      </c>
      <c r="AH37" s="311" t="s">
        <v>17</v>
      </c>
      <c r="AI37" s="311">
        <v>2</v>
      </c>
      <c r="AJ37" s="311">
        <v>2</v>
      </c>
      <c r="AK37" s="310" t="s">
        <v>56</v>
      </c>
      <c r="AL37" s="310" t="s">
        <v>56</v>
      </c>
      <c r="AM37" s="312" t="s">
        <v>84</v>
      </c>
      <c r="AN37" s="311">
        <v>1</v>
      </c>
      <c r="AO37" s="217">
        <f t="shared" si="4"/>
        <v>11</v>
      </c>
      <c r="AP37" s="218">
        <v>11</v>
      </c>
      <c r="AQ37" s="14">
        <f t="shared" si="5"/>
        <v>1</v>
      </c>
      <c r="AR37" s="93"/>
      <c r="AS37" s="93"/>
      <c r="AT37" s="93"/>
      <c r="AU37" s="93"/>
      <c r="AV37" s="93"/>
      <c r="AW37" s="93"/>
      <c r="AX37" s="163">
        <f t="shared" si="6"/>
        <v>0</v>
      </c>
      <c r="AY37" s="163">
        <f t="shared" si="7"/>
        <v>6</v>
      </c>
      <c r="AZ37" s="163">
        <f t="shared" si="8"/>
        <v>0</v>
      </c>
      <c r="BA37" s="163">
        <f t="shared" si="9"/>
        <v>0</v>
      </c>
      <c r="BB37" s="163">
        <f t="shared" si="10"/>
        <v>0</v>
      </c>
      <c r="BC37" s="163">
        <f t="shared" si="13"/>
        <v>6</v>
      </c>
    </row>
    <row r="38" spans="1:55" ht="93.75" customHeight="1" thickTop="1" thickBot="1">
      <c r="A38" s="9"/>
      <c r="B38" s="232" t="s">
        <v>422</v>
      </c>
      <c r="C38" s="311"/>
      <c r="D38" s="311"/>
      <c r="E38" s="311">
        <v>1</v>
      </c>
      <c r="F38" s="311" t="s">
        <v>17</v>
      </c>
      <c r="G38" s="311" t="s">
        <v>21</v>
      </c>
      <c r="H38" s="310" t="s">
        <v>56</v>
      </c>
      <c r="I38" s="311">
        <v>2</v>
      </c>
      <c r="J38" s="310" t="s">
        <v>56</v>
      </c>
      <c r="K38" s="310" t="s">
        <v>56</v>
      </c>
      <c r="L38" s="311">
        <v>1</v>
      </c>
      <c r="M38" s="311" t="s">
        <v>17</v>
      </c>
      <c r="N38" s="311">
        <v>2</v>
      </c>
      <c r="O38" s="311">
        <v>2</v>
      </c>
      <c r="P38" s="310" t="s">
        <v>56</v>
      </c>
      <c r="Q38" s="310" t="s">
        <v>56</v>
      </c>
      <c r="R38" s="311">
        <v>1</v>
      </c>
      <c r="S38" s="311" t="s">
        <v>27</v>
      </c>
      <c r="T38" s="311" t="s">
        <v>27</v>
      </c>
      <c r="U38" s="310" t="s">
        <v>56</v>
      </c>
      <c r="V38" s="311" t="s">
        <v>27</v>
      </c>
      <c r="W38" s="310" t="s">
        <v>56</v>
      </c>
      <c r="X38" s="310" t="s">
        <v>56</v>
      </c>
      <c r="Y38" s="311">
        <v>1</v>
      </c>
      <c r="Z38" s="311" t="s">
        <v>27</v>
      </c>
      <c r="AA38" s="311">
        <v>2</v>
      </c>
      <c r="AB38" s="310" t="s">
        <v>56</v>
      </c>
      <c r="AC38" s="311" t="s">
        <v>21</v>
      </c>
      <c r="AD38" s="311">
        <v>2</v>
      </c>
      <c r="AE38" s="310" t="s">
        <v>56</v>
      </c>
      <c r="AF38" s="311" t="s">
        <v>21</v>
      </c>
      <c r="AG38" s="311">
        <v>2</v>
      </c>
      <c r="AH38" s="310" t="s">
        <v>56</v>
      </c>
      <c r="AI38" s="311" t="s">
        <v>17</v>
      </c>
      <c r="AJ38" s="310" t="s">
        <v>56</v>
      </c>
      <c r="AK38" s="310" t="s">
        <v>56</v>
      </c>
      <c r="AL38" s="311">
        <v>1</v>
      </c>
      <c r="AM38" s="311">
        <v>2</v>
      </c>
      <c r="AN38" s="311">
        <v>2</v>
      </c>
      <c r="AO38" s="217">
        <f t="shared" si="4"/>
        <v>11</v>
      </c>
      <c r="AP38" s="218">
        <v>11</v>
      </c>
      <c r="AQ38" s="14">
        <f t="shared" si="5"/>
        <v>0</v>
      </c>
      <c r="AR38" s="93"/>
      <c r="AS38" s="93"/>
      <c r="AT38" s="93"/>
      <c r="AU38" s="93"/>
      <c r="AV38" s="93"/>
      <c r="AW38" s="93"/>
      <c r="AX38" s="163">
        <f t="shared" si="6"/>
        <v>0</v>
      </c>
      <c r="AY38" s="163">
        <f t="shared" si="7"/>
        <v>7</v>
      </c>
      <c r="AZ38" s="163">
        <f t="shared" si="8"/>
        <v>0</v>
      </c>
      <c r="BA38" s="163">
        <f t="shared" si="9"/>
        <v>0</v>
      </c>
      <c r="BB38" s="163">
        <f t="shared" si="10"/>
        <v>0</v>
      </c>
      <c r="BC38" s="163">
        <f t="shared" si="13"/>
        <v>7</v>
      </c>
    </row>
    <row r="39" spans="1:55" ht="93.75" customHeight="1" thickTop="1" thickBot="1">
      <c r="A39" s="9"/>
      <c r="B39" s="232" t="s">
        <v>421</v>
      </c>
      <c r="C39" s="311"/>
      <c r="D39" s="311"/>
      <c r="E39" s="310" t="s">
        <v>56</v>
      </c>
      <c r="F39" s="311">
        <v>1</v>
      </c>
      <c r="G39" s="311" t="s">
        <v>17</v>
      </c>
      <c r="H39" s="310" t="s">
        <v>56</v>
      </c>
      <c r="I39" s="310" t="s">
        <v>56</v>
      </c>
      <c r="J39" s="311">
        <v>2</v>
      </c>
      <c r="K39" s="310" t="s">
        <v>56</v>
      </c>
      <c r="L39" s="311" t="s">
        <v>17</v>
      </c>
      <c r="M39" s="311">
        <v>2</v>
      </c>
      <c r="N39" s="310" t="s">
        <v>56</v>
      </c>
      <c r="O39" s="310" t="s">
        <v>56</v>
      </c>
      <c r="P39" s="311">
        <v>1</v>
      </c>
      <c r="Q39" s="311" t="s">
        <v>17</v>
      </c>
      <c r="R39" s="310" t="s">
        <v>56</v>
      </c>
      <c r="S39" s="310" t="s">
        <v>56</v>
      </c>
      <c r="T39" s="311" t="s">
        <v>21</v>
      </c>
      <c r="U39" s="311">
        <v>2</v>
      </c>
      <c r="V39" s="310" t="s">
        <v>56</v>
      </c>
      <c r="W39" s="311">
        <v>1</v>
      </c>
      <c r="X39" s="311" t="s">
        <v>27</v>
      </c>
      <c r="Y39" s="310" t="s">
        <v>56</v>
      </c>
      <c r="Z39" s="311" t="s">
        <v>17</v>
      </c>
      <c r="AA39" s="311">
        <v>2</v>
      </c>
      <c r="AB39" s="311">
        <v>2</v>
      </c>
      <c r="AC39" s="310" t="s">
        <v>56</v>
      </c>
      <c r="AD39" s="311">
        <v>1</v>
      </c>
      <c r="AE39" s="311" t="s">
        <v>24</v>
      </c>
      <c r="AF39" s="311">
        <v>2</v>
      </c>
      <c r="AG39" s="310" t="s">
        <v>56</v>
      </c>
      <c r="AH39" s="310" t="s">
        <v>56</v>
      </c>
      <c r="AI39" s="311" t="s">
        <v>27</v>
      </c>
      <c r="AJ39" s="311" t="s">
        <v>30</v>
      </c>
      <c r="AK39" s="310" t="s">
        <v>56</v>
      </c>
      <c r="AL39" s="311">
        <v>1</v>
      </c>
      <c r="AM39" s="311">
        <v>2</v>
      </c>
      <c r="AN39" s="311">
        <v>2</v>
      </c>
      <c r="AO39" s="217">
        <f t="shared" si="4"/>
        <v>11</v>
      </c>
      <c r="AP39" s="218">
        <v>11</v>
      </c>
      <c r="AQ39" s="14">
        <f t="shared" si="5"/>
        <v>0</v>
      </c>
      <c r="AR39" s="93"/>
      <c r="AS39" s="93"/>
      <c r="AT39" s="93"/>
      <c r="AU39" s="93"/>
      <c r="AV39" s="93"/>
      <c r="AW39" s="93"/>
      <c r="AX39" s="163">
        <f t="shared" si="6"/>
        <v>0</v>
      </c>
      <c r="AY39" s="163">
        <f t="shared" si="7"/>
        <v>7</v>
      </c>
      <c r="AZ39" s="163">
        <f t="shared" si="8"/>
        <v>0</v>
      </c>
      <c r="BA39" s="163">
        <f t="shared" si="9"/>
        <v>0</v>
      </c>
      <c r="BB39" s="163">
        <f t="shared" si="10"/>
        <v>0</v>
      </c>
      <c r="BC39" s="163">
        <f t="shared" si="13"/>
        <v>7</v>
      </c>
    </row>
    <row r="40" spans="1:55" ht="93.75" customHeight="1" thickTop="1" thickBot="1">
      <c r="A40" s="9"/>
      <c r="B40" s="232" t="s">
        <v>423</v>
      </c>
      <c r="C40" s="311"/>
      <c r="D40" s="311"/>
      <c r="E40" s="310" t="s">
        <v>56</v>
      </c>
      <c r="F40" s="311" t="s">
        <v>17</v>
      </c>
      <c r="G40" s="311" t="s">
        <v>17</v>
      </c>
      <c r="H40" s="311">
        <v>2</v>
      </c>
      <c r="I40" s="310" t="s">
        <v>56</v>
      </c>
      <c r="J40" s="310" t="s">
        <v>56</v>
      </c>
      <c r="K40" s="311">
        <v>1</v>
      </c>
      <c r="L40" s="311" t="s">
        <v>27</v>
      </c>
      <c r="M40" s="311">
        <v>2</v>
      </c>
      <c r="N40" s="310" t="s">
        <v>56</v>
      </c>
      <c r="O40" s="310" t="s">
        <v>56</v>
      </c>
      <c r="P40" s="311">
        <v>1</v>
      </c>
      <c r="Q40" s="311" t="s">
        <v>17</v>
      </c>
      <c r="R40" s="311" t="s">
        <v>27</v>
      </c>
      <c r="S40" s="311">
        <v>2</v>
      </c>
      <c r="T40" s="310" t="s">
        <v>56</v>
      </c>
      <c r="U40" s="310" t="s">
        <v>56</v>
      </c>
      <c r="V40" s="311">
        <v>1</v>
      </c>
      <c r="W40" s="311" t="s">
        <v>21</v>
      </c>
      <c r="X40" s="311">
        <v>2</v>
      </c>
      <c r="Y40" s="310" t="s">
        <v>56</v>
      </c>
      <c r="Z40" s="310" t="s">
        <v>56</v>
      </c>
      <c r="AA40" s="311">
        <v>1</v>
      </c>
      <c r="AB40" s="311" t="s">
        <v>17</v>
      </c>
      <c r="AC40" s="311">
        <v>2</v>
      </c>
      <c r="AD40" s="310" t="s">
        <v>56</v>
      </c>
      <c r="AE40" s="310" t="s">
        <v>56</v>
      </c>
      <c r="AF40" s="311">
        <v>1</v>
      </c>
      <c r="AG40" s="311" t="s">
        <v>17</v>
      </c>
      <c r="AH40" s="311" t="s">
        <v>24</v>
      </c>
      <c r="AI40" s="311">
        <v>2</v>
      </c>
      <c r="AJ40" s="310" t="s">
        <v>56</v>
      </c>
      <c r="AK40" s="310" t="s">
        <v>56</v>
      </c>
      <c r="AL40" s="311">
        <v>2</v>
      </c>
      <c r="AM40" s="310" t="s">
        <v>56</v>
      </c>
      <c r="AN40" s="311" t="s">
        <v>21</v>
      </c>
      <c r="AO40" s="217">
        <f t="shared" si="4"/>
        <v>11</v>
      </c>
      <c r="AP40" s="218">
        <v>11</v>
      </c>
      <c r="AQ40" s="14">
        <f t="shared" si="5"/>
        <v>0</v>
      </c>
      <c r="AR40" s="93"/>
      <c r="AS40" s="93"/>
      <c r="AT40" s="93"/>
      <c r="AU40" s="93"/>
      <c r="AV40" s="93"/>
      <c r="AW40" s="93"/>
      <c r="AX40" s="163">
        <f t="shared" si="6"/>
        <v>0</v>
      </c>
      <c r="AY40" s="163">
        <f t="shared" si="7"/>
        <v>6</v>
      </c>
      <c r="AZ40" s="163">
        <f t="shared" si="8"/>
        <v>0</v>
      </c>
      <c r="BA40" s="163">
        <f t="shared" si="9"/>
        <v>0</v>
      </c>
      <c r="BB40" s="163">
        <f t="shared" si="10"/>
        <v>0</v>
      </c>
      <c r="BC40" s="163">
        <f t="shared" si="13"/>
        <v>6</v>
      </c>
    </row>
    <row r="41" spans="1:55" ht="93.75" customHeight="1" thickTop="1" thickBot="1">
      <c r="A41" s="9"/>
      <c r="B41" s="232" t="s">
        <v>137</v>
      </c>
      <c r="C41" s="311"/>
      <c r="D41" s="311"/>
      <c r="E41" s="311" t="s">
        <v>17</v>
      </c>
      <c r="F41" s="311" t="s">
        <v>21</v>
      </c>
      <c r="G41" s="311" t="s">
        <v>21</v>
      </c>
      <c r="H41" s="310" t="s">
        <v>56</v>
      </c>
      <c r="I41" s="310" t="s">
        <v>56</v>
      </c>
      <c r="J41" s="405">
        <v>1</v>
      </c>
      <c r="K41" s="312" t="s">
        <v>84</v>
      </c>
      <c r="L41" s="405">
        <v>1</v>
      </c>
      <c r="M41" s="311" t="s">
        <v>27</v>
      </c>
      <c r="N41" s="311">
        <v>2</v>
      </c>
      <c r="O41" s="310" t="s">
        <v>56</v>
      </c>
      <c r="P41" s="311" t="s">
        <v>17</v>
      </c>
      <c r="Q41" s="311" t="s">
        <v>27</v>
      </c>
      <c r="R41" s="310" t="s">
        <v>56</v>
      </c>
      <c r="S41" s="311" t="s">
        <v>17</v>
      </c>
      <c r="T41" s="311" t="s">
        <v>21</v>
      </c>
      <c r="U41" s="311">
        <v>2</v>
      </c>
      <c r="V41" s="310" t="s">
        <v>56</v>
      </c>
      <c r="W41" s="310" t="s">
        <v>56</v>
      </c>
      <c r="X41" s="311">
        <v>1</v>
      </c>
      <c r="Y41" s="311" t="s">
        <v>21</v>
      </c>
      <c r="Z41" s="311">
        <v>2</v>
      </c>
      <c r="AA41" s="310" t="s">
        <v>56</v>
      </c>
      <c r="AB41" s="310" t="s">
        <v>56</v>
      </c>
      <c r="AC41" s="311">
        <v>1</v>
      </c>
      <c r="AD41" s="311">
        <v>2</v>
      </c>
      <c r="AE41" s="310" t="s">
        <v>56</v>
      </c>
      <c r="AF41" s="310" t="s">
        <v>56</v>
      </c>
      <c r="AG41" s="311" t="s">
        <v>21</v>
      </c>
      <c r="AH41" s="311">
        <v>2</v>
      </c>
      <c r="AI41" s="310" t="s">
        <v>56</v>
      </c>
      <c r="AJ41" s="311">
        <v>1</v>
      </c>
      <c r="AK41" s="310" t="s">
        <v>56</v>
      </c>
      <c r="AL41" s="311">
        <v>2</v>
      </c>
      <c r="AM41" s="310" t="s">
        <v>56</v>
      </c>
      <c r="AN41" s="311" t="s">
        <v>21</v>
      </c>
      <c r="AO41" s="217">
        <f t="shared" si="4"/>
        <v>11</v>
      </c>
      <c r="AP41" s="218">
        <v>11</v>
      </c>
      <c r="AQ41" s="14">
        <f t="shared" si="5"/>
        <v>1</v>
      </c>
      <c r="AR41" s="93"/>
      <c r="AS41" s="93"/>
      <c r="AT41" s="93"/>
      <c r="AU41" s="93"/>
      <c r="AV41" s="93"/>
      <c r="AW41" s="93"/>
      <c r="AX41" s="163">
        <f t="shared" si="6"/>
        <v>0</v>
      </c>
      <c r="AY41" s="163">
        <f t="shared" si="7"/>
        <v>6</v>
      </c>
      <c r="AZ41" s="163">
        <f t="shared" si="8"/>
        <v>0</v>
      </c>
      <c r="BA41" s="163">
        <f t="shared" si="9"/>
        <v>0</v>
      </c>
      <c r="BB41" s="163">
        <f t="shared" si="10"/>
        <v>0</v>
      </c>
      <c r="BC41" s="163">
        <f t="shared" si="13"/>
        <v>6</v>
      </c>
    </row>
    <row r="42" spans="1:55" ht="93.75" customHeight="1" thickTop="1" thickBot="1">
      <c r="A42" s="9">
        <v>36</v>
      </c>
      <c r="B42" s="232" t="s">
        <v>77</v>
      </c>
      <c r="C42" s="291">
        <v>179596</v>
      </c>
      <c r="D42" s="321">
        <v>4061</v>
      </c>
      <c r="E42" s="312" t="s">
        <v>84</v>
      </c>
      <c r="F42" s="310" t="s">
        <v>56</v>
      </c>
      <c r="G42" s="311" t="s">
        <v>17</v>
      </c>
      <c r="H42" s="311">
        <v>2</v>
      </c>
      <c r="I42" s="310" t="s">
        <v>56</v>
      </c>
      <c r="J42" s="310" t="s">
        <v>56</v>
      </c>
      <c r="K42" s="311">
        <v>1</v>
      </c>
      <c r="L42" s="311">
        <v>2</v>
      </c>
      <c r="M42" s="310" t="s">
        <v>56</v>
      </c>
      <c r="N42" s="311">
        <v>1</v>
      </c>
      <c r="O42" s="311">
        <v>1</v>
      </c>
      <c r="P42" s="310" t="s">
        <v>56</v>
      </c>
      <c r="Q42" s="312" t="s">
        <v>84</v>
      </c>
      <c r="R42" s="310" t="s">
        <v>56</v>
      </c>
      <c r="S42" s="311" t="s">
        <v>24</v>
      </c>
      <c r="T42" s="311">
        <v>2</v>
      </c>
      <c r="U42" s="310" t="s">
        <v>56</v>
      </c>
      <c r="V42" s="311">
        <v>1</v>
      </c>
      <c r="W42" s="311">
        <v>2</v>
      </c>
      <c r="X42" s="311">
        <v>2</v>
      </c>
      <c r="Y42" s="310" t="s">
        <v>56</v>
      </c>
      <c r="Z42" s="310" t="s">
        <v>56</v>
      </c>
      <c r="AA42" s="311">
        <v>1</v>
      </c>
      <c r="AB42" s="311" t="s">
        <v>17</v>
      </c>
      <c r="AC42" s="311">
        <v>2</v>
      </c>
      <c r="AD42" s="310" t="s">
        <v>56</v>
      </c>
      <c r="AE42" s="310" t="s">
        <v>56</v>
      </c>
      <c r="AF42" s="311" t="s">
        <v>21</v>
      </c>
      <c r="AG42" s="311">
        <v>2</v>
      </c>
      <c r="AH42" s="310" t="s">
        <v>56</v>
      </c>
      <c r="AI42" s="311" t="s">
        <v>21</v>
      </c>
      <c r="AJ42" s="311" t="s">
        <v>24</v>
      </c>
      <c r="AK42" s="310" t="s">
        <v>56</v>
      </c>
      <c r="AL42" s="310" t="s">
        <v>56</v>
      </c>
      <c r="AM42" s="311">
        <v>1</v>
      </c>
      <c r="AN42" s="311" t="s">
        <v>17</v>
      </c>
      <c r="AO42" s="217">
        <f t="shared" si="4"/>
        <v>11</v>
      </c>
      <c r="AP42" s="218">
        <v>11</v>
      </c>
      <c r="AQ42" s="14">
        <f t="shared" si="5"/>
        <v>1</v>
      </c>
      <c r="AR42" s="93"/>
      <c r="AS42" s="93"/>
      <c r="AT42" s="93"/>
      <c r="AU42" s="93"/>
      <c r="AV42" s="93"/>
      <c r="AW42" s="93"/>
      <c r="AX42" s="163">
        <f t="shared" si="6"/>
        <v>0</v>
      </c>
      <c r="AY42" s="163">
        <f t="shared" si="7"/>
        <v>6</v>
      </c>
      <c r="AZ42" s="163">
        <f t="shared" si="8"/>
        <v>0</v>
      </c>
      <c r="BA42" s="163">
        <f t="shared" si="9"/>
        <v>0</v>
      </c>
      <c r="BB42" s="163">
        <f t="shared" si="10"/>
        <v>0</v>
      </c>
      <c r="BC42" s="163">
        <f t="shared" si="13"/>
        <v>6</v>
      </c>
    </row>
    <row r="43" spans="1:55" ht="46.5" customHeight="1">
      <c r="D43" s="164">
        <v>1</v>
      </c>
      <c r="E43" s="165">
        <f t="shared" ref="E43:N55" si="14">COUNTIF(E$5:E$42,$D43)</f>
        <v>4</v>
      </c>
      <c r="F43" s="165">
        <f t="shared" si="14"/>
        <v>4</v>
      </c>
      <c r="G43" s="165">
        <f t="shared" si="14"/>
        <v>3</v>
      </c>
      <c r="H43" s="165">
        <f t="shared" si="14"/>
        <v>3</v>
      </c>
      <c r="I43" s="165">
        <f t="shared" si="14"/>
        <v>2</v>
      </c>
      <c r="J43" s="165">
        <f t="shared" si="14"/>
        <v>3</v>
      </c>
      <c r="K43" s="165">
        <f t="shared" si="14"/>
        <v>4</v>
      </c>
      <c r="L43" s="165">
        <f t="shared" si="14"/>
        <v>5</v>
      </c>
      <c r="M43" s="165">
        <f t="shared" si="14"/>
        <v>4</v>
      </c>
      <c r="N43" s="165">
        <f t="shared" si="14"/>
        <v>4</v>
      </c>
      <c r="O43" s="165">
        <f t="shared" ref="O43:X55" si="15">COUNTIF(O$5:O$42,$D43)</f>
        <v>4</v>
      </c>
      <c r="P43" s="165">
        <f t="shared" si="15"/>
        <v>3</v>
      </c>
      <c r="Q43" s="165">
        <f t="shared" si="15"/>
        <v>3</v>
      </c>
      <c r="R43" s="165">
        <f t="shared" si="15"/>
        <v>3</v>
      </c>
      <c r="S43" s="165">
        <f t="shared" si="15"/>
        <v>3</v>
      </c>
      <c r="T43" s="165">
        <f t="shared" si="15"/>
        <v>4</v>
      </c>
      <c r="U43" s="165">
        <f t="shared" si="15"/>
        <v>4</v>
      </c>
      <c r="V43" s="165">
        <f t="shared" si="15"/>
        <v>4</v>
      </c>
      <c r="W43" s="165">
        <f t="shared" si="15"/>
        <v>4</v>
      </c>
      <c r="X43" s="165">
        <f t="shared" si="15"/>
        <v>3</v>
      </c>
      <c r="Y43" s="165">
        <f t="shared" ref="Y43:AH55" si="16">COUNTIF(Y$5:Y$42,$D43)</f>
        <v>3</v>
      </c>
      <c r="Z43" s="165">
        <f t="shared" si="16"/>
        <v>4</v>
      </c>
      <c r="AA43" s="165">
        <f t="shared" si="16"/>
        <v>3</v>
      </c>
      <c r="AB43" s="165">
        <f t="shared" si="16"/>
        <v>3</v>
      </c>
      <c r="AC43" s="165">
        <f t="shared" si="16"/>
        <v>3</v>
      </c>
      <c r="AD43" s="165">
        <f t="shared" si="16"/>
        <v>3</v>
      </c>
      <c r="AE43" s="165">
        <f t="shared" si="16"/>
        <v>3</v>
      </c>
      <c r="AF43" s="165">
        <f t="shared" si="16"/>
        <v>3</v>
      </c>
      <c r="AG43" s="165">
        <f t="shared" si="16"/>
        <v>3</v>
      </c>
      <c r="AH43" s="165">
        <f t="shared" si="16"/>
        <v>3</v>
      </c>
      <c r="AI43" s="165">
        <f t="shared" ref="AI43:AN55" si="17">COUNTIF(AI$5:AI$42,$D43)</f>
        <v>3</v>
      </c>
      <c r="AJ43" s="165">
        <f t="shared" si="17"/>
        <v>3</v>
      </c>
      <c r="AK43" s="165">
        <f t="shared" si="17"/>
        <v>3</v>
      </c>
      <c r="AL43" s="165">
        <f t="shared" si="17"/>
        <v>3</v>
      </c>
      <c r="AM43" s="165">
        <f t="shared" si="17"/>
        <v>4</v>
      </c>
      <c r="AN43" s="165">
        <f t="shared" si="17"/>
        <v>3</v>
      </c>
      <c r="AO43" s="338">
        <f t="shared" ref="AO43:AO53" si="18">AVERAGE(K43:AN43)</f>
        <v>3.4</v>
      </c>
      <c r="AP43" s="8">
        <f>COUNTIF(AP$5:AP$42,AO43)</f>
        <v>0</v>
      </c>
      <c r="AQ43" s="14">
        <f>COUNTIF($M43:AN43,"CT")</f>
        <v>0</v>
      </c>
      <c r="AR43" s="8">
        <f t="shared" ref="AR43:AW43" si="19">COUNTIF(AR$5:AR$42,AQ43)</f>
        <v>0</v>
      </c>
      <c r="AS43" s="8">
        <f t="shared" si="19"/>
        <v>0</v>
      </c>
      <c r="AT43" s="8">
        <f t="shared" si="19"/>
        <v>0</v>
      </c>
      <c r="AU43" s="8">
        <f t="shared" si="19"/>
        <v>0</v>
      </c>
      <c r="AV43" s="8">
        <f t="shared" si="19"/>
        <v>0</v>
      </c>
      <c r="AW43" s="8">
        <f t="shared" si="19"/>
        <v>0</v>
      </c>
    </row>
    <row r="44" spans="1:55" ht="46.5" customHeight="1">
      <c r="D44" s="164" t="s">
        <v>17</v>
      </c>
      <c r="E44" s="165">
        <f t="shared" si="14"/>
        <v>4</v>
      </c>
      <c r="F44" s="165">
        <f t="shared" si="14"/>
        <v>4</v>
      </c>
      <c r="G44" s="165">
        <f t="shared" si="14"/>
        <v>4</v>
      </c>
      <c r="H44" s="165">
        <f t="shared" si="14"/>
        <v>2</v>
      </c>
      <c r="I44" s="165">
        <f t="shared" si="14"/>
        <v>2</v>
      </c>
      <c r="J44" s="165">
        <f t="shared" si="14"/>
        <v>2</v>
      </c>
      <c r="K44" s="165">
        <f t="shared" si="14"/>
        <v>5</v>
      </c>
      <c r="L44" s="165">
        <f t="shared" si="14"/>
        <v>4</v>
      </c>
      <c r="M44" s="165">
        <f t="shared" si="14"/>
        <v>3</v>
      </c>
      <c r="N44" s="165">
        <f t="shared" si="14"/>
        <v>3</v>
      </c>
      <c r="O44" s="165">
        <f t="shared" si="15"/>
        <v>4</v>
      </c>
      <c r="P44" s="165">
        <f t="shared" si="15"/>
        <v>3</v>
      </c>
      <c r="Q44" s="165">
        <f t="shared" si="15"/>
        <v>3</v>
      </c>
      <c r="R44" s="165">
        <f t="shared" si="15"/>
        <v>3</v>
      </c>
      <c r="S44" s="165">
        <f t="shared" si="15"/>
        <v>3</v>
      </c>
      <c r="T44" s="165">
        <f t="shared" si="15"/>
        <v>3</v>
      </c>
      <c r="U44" s="165">
        <f t="shared" si="15"/>
        <v>3</v>
      </c>
      <c r="V44" s="165">
        <f t="shared" si="15"/>
        <v>3</v>
      </c>
      <c r="W44" s="165">
        <f t="shared" si="15"/>
        <v>3</v>
      </c>
      <c r="X44" s="165">
        <f t="shared" si="15"/>
        <v>2</v>
      </c>
      <c r="Y44" s="165">
        <f t="shared" si="16"/>
        <v>3</v>
      </c>
      <c r="Z44" s="165">
        <f t="shared" si="16"/>
        <v>3</v>
      </c>
      <c r="AA44" s="165">
        <f t="shared" si="16"/>
        <v>3</v>
      </c>
      <c r="AB44" s="165">
        <f t="shared" si="16"/>
        <v>3</v>
      </c>
      <c r="AC44" s="165">
        <f t="shared" si="16"/>
        <v>3</v>
      </c>
      <c r="AD44" s="165">
        <f t="shared" si="16"/>
        <v>3</v>
      </c>
      <c r="AE44" s="165">
        <f t="shared" si="16"/>
        <v>2</v>
      </c>
      <c r="AF44" s="165">
        <f t="shared" si="16"/>
        <v>3</v>
      </c>
      <c r="AG44" s="165">
        <f t="shared" si="16"/>
        <v>3</v>
      </c>
      <c r="AH44" s="165">
        <f t="shared" si="16"/>
        <v>3</v>
      </c>
      <c r="AI44" s="165">
        <f t="shared" si="17"/>
        <v>3</v>
      </c>
      <c r="AJ44" s="165">
        <f t="shared" si="17"/>
        <v>3</v>
      </c>
      <c r="AK44" s="165">
        <f t="shared" si="17"/>
        <v>2</v>
      </c>
      <c r="AL44" s="165">
        <f t="shared" si="17"/>
        <v>2</v>
      </c>
      <c r="AM44" s="165">
        <f t="shared" si="17"/>
        <v>3</v>
      </c>
      <c r="AN44" s="165">
        <f t="shared" si="17"/>
        <v>3</v>
      </c>
      <c r="AO44" s="338">
        <f t="shared" si="18"/>
        <v>3</v>
      </c>
      <c r="AP44" s="12"/>
      <c r="AQ44" s="12"/>
    </row>
    <row r="45" spans="1:55" ht="46.5" customHeight="1">
      <c r="D45" s="164" t="s">
        <v>21</v>
      </c>
      <c r="E45" s="165">
        <f t="shared" si="14"/>
        <v>5</v>
      </c>
      <c r="F45" s="165">
        <f t="shared" si="14"/>
        <v>5</v>
      </c>
      <c r="G45" s="165">
        <f t="shared" si="14"/>
        <v>5</v>
      </c>
      <c r="H45" s="165">
        <f t="shared" si="14"/>
        <v>2</v>
      </c>
      <c r="I45" s="165">
        <f t="shared" si="14"/>
        <v>3</v>
      </c>
      <c r="J45" s="165">
        <f t="shared" si="14"/>
        <v>2</v>
      </c>
      <c r="K45" s="165">
        <f t="shared" si="14"/>
        <v>4</v>
      </c>
      <c r="L45" s="165">
        <f t="shared" si="14"/>
        <v>4</v>
      </c>
      <c r="M45" s="165">
        <f t="shared" si="14"/>
        <v>4</v>
      </c>
      <c r="N45" s="165">
        <f t="shared" si="14"/>
        <v>4</v>
      </c>
      <c r="O45" s="165">
        <f t="shared" si="15"/>
        <v>4</v>
      </c>
      <c r="P45" s="165">
        <f t="shared" si="15"/>
        <v>4</v>
      </c>
      <c r="Q45" s="165">
        <f t="shared" si="15"/>
        <v>3</v>
      </c>
      <c r="R45" s="165">
        <f t="shared" si="15"/>
        <v>2</v>
      </c>
      <c r="S45" s="165">
        <f t="shared" si="15"/>
        <v>4</v>
      </c>
      <c r="T45" s="165">
        <f t="shared" si="15"/>
        <v>4</v>
      </c>
      <c r="U45" s="165">
        <f t="shared" si="15"/>
        <v>3</v>
      </c>
      <c r="V45" s="165">
        <f t="shared" si="15"/>
        <v>4</v>
      </c>
      <c r="W45" s="165">
        <f t="shared" si="15"/>
        <v>4</v>
      </c>
      <c r="X45" s="165">
        <f t="shared" si="15"/>
        <v>3</v>
      </c>
      <c r="Y45" s="165">
        <f t="shared" si="16"/>
        <v>2</v>
      </c>
      <c r="Z45" s="165">
        <f t="shared" si="16"/>
        <v>5</v>
      </c>
      <c r="AA45" s="165">
        <f t="shared" si="16"/>
        <v>5</v>
      </c>
      <c r="AB45" s="165">
        <f t="shared" si="16"/>
        <v>4</v>
      </c>
      <c r="AC45" s="165">
        <f t="shared" si="16"/>
        <v>5</v>
      </c>
      <c r="AD45" s="165">
        <f t="shared" si="16"/>
        <v>5</v>
      </c>
      <c r="AE45" s="165">
        <f t="shared" si="16"/>
        <v>3</v>
      </c>
      <c r="AF45" s="165">
        <f t="shared" si="16"/>
        <v>3</v>
      </c>
      <c r="AG45" s="165">
        <f t="shared" si="16"/>
        <v>5</v>
      </c>
      <c r="AH45" s="165">
        <f t="shared" si="16"/>
        <v>5</v>
      </c>
      <c r="AI45" s="165">
        <f t="shared" si="17"/>
        <v>5</v>
      </c>
      <c r="AJ45" s="165">
        <f t="shared" si="17"/>
        <v>4</v>
      </c>
      <c r="AK45" s="165">
        <f t="shared" si="17"/>
        <v>4</v>
      </c>
      <c r="AL45" s="165">
        <f t="shared" si="17"/>
        <v>3</v>
      </c>
      <c r="AM45" s="165">
        <f t="shared" si="17"/>
        <v>3</v>
      </c>
      <c r="AN45" s="165">
        <f t="shared" si="17"/>
        <v>5</v>
      </c>
      <c r="AO45" s="338">
        <f t="shared" si="18"/>
        <v>3.9</v>
      </c>
    </row>
    <row r="46" spans="1:55" ht="46.5" customHeight="1">
      <c r="D46" s="164" t="s">
        <v>24</v>
      </c>
      <c r="E46" s="165">
        <f t="shared" si="14"/>
        <v>2</v>
      </c>
      <c r="F46" s="165">
        <f t="shared" si="14"/>
        <v>1</v>
      </c>
      <c r="G46" s="165">
        <f t="shared" si="14"/>
        <v>1</v>
      </c>
      <c r="H46" s="165">
        <f t="shared" si="14"/>
        <v>0</v>
      </c>
      <c r="I46" s="165">
        <f t="shared" si="14"/>
        <v>0</v>
      </c>
      <c r="J46" s="165">
        <f t="shared" si="14"/>
        <v>0</v>
      </c>
      <c r="K46" s="165">
        <f t="shared" si="14"/>
        <v>0</v>
      </c>
      <c r="L46" s="165">
        <f t="shared" si="14"/>
        <v>2</v>
      </c>
      <c r="M46" s="165">
        <f t="shared" si="14"/>
        <v>2</v>
      </c>
      <c r="N46" s="165">
        <f t="shared" si="14"/>
        <v>2</v>
      </c>
      <c r="O46" s="165">
        <f t="shared" si="15"/>
        <v>2</v>
      </c>
      <c r="P46" s="165">
        <f t="shared" si="15"/>
        <v>0</v>
      </c>
      <c r="Q46" s="165">
        <f t="shared" si="15"/>
        <v>1</v>
      </c>
      <c r="R46" s="165">
        <f t="shared" si="15"/>
        <v>0</v>
      </c>
      <c r="S46" s="165">
        <f t="shared" si="15"/>
        <v>2</v>
      </c>
      <c r="T46" s="165">
        <f t="shared" si="15"/>
        <v>2</v>
      </c>
      <c r="U46" s="165">
        <f t="shared" si="15"/>
        <v>2</v>
      </c>
      <c r="V46" s="165">
        <f t="shared" si="15"/>
        <v>2</v>
      </c>
      <c r="W46" s="165">
        <f t="shared" si="15"/>
        <v>1</v>
      </c>
      <c r="X46" s="165">
        <f t="shared" si="15"/>
        <v>0</v>
      </c>
      <c r="Y46" s="165">
        <f t="shared" si="16"/>
        <v>0</v>
      </c>
      <c r="Z46" s="165">
        <f t="shared" si="16"/>
        <v>3</v>
      </c>
      <c r="AA46" s="165">
        <f t="shared" si="16"/>
        <v>2</v>
      </c>
      <c r="AB46" s="165">
        <f t="shared" si="16"/>
        <v>2</v>
      </c>
      <c r="AC46" s="165">
        <f t="shared" si="16"/>
        <v>2</v>
      </c>
      <c r="AD46" s="165">
        <f t="shared" si="16"/>
        <v>3</v>
      </c>
      <c r="AE46" s="165">
        <f t="shared" si="16"/>
        <v>2</v>
      </c>
      <c r="AF46" s="165">
        <f t="shared" si="16"/>
        <v>0</v>
      </c>
      <c r="AG46" s="165">
        <f t="shared" si="16"/>
        <v>2</v>
      </c>
      <c r="AH46" s="165">
        <f t="shared" si="16"/>
        <v>3</v>
      </c>
      <c r="AI46" s="165">
        <f t="shared" si="17"/>
        <v>2</v>
      </c>
      <c r="AJ46" s="165">
        <f t="shared" si="17"/>
        <v>1</v>
      </c>
      <c r="AK46" s="165">
        <f t="shared" si="17"/>
        <v>0</v>
      </c>
      <c r="AL46" s="165">
        <f t="shared" si="17"/>
        <v>0</v>
      </c>
      <c r="AM46" s="165">
        <f t="shared" si="17"/>
        <v>0</v>
      </c>
      <c r="AN46" s="165">
        <f t="shared" si="17"/>
        <v>2</v>
      </c>
      <c r="AO46" s="338">
        <f t="shared" si="18"/>
        <v>1.4</v>
      </c>
    </row>
    <row r="47" spans="1:55" ht="46.5" customHeight="1">
      <c r="D47" s="164" t="s">
        <v>27</v>
      </c>
      <c r="E47" s="165">
        <f t="shared" si="14"/>
        <v>1</v>
      </c>
      <c r="F47" s="165">
        <f t="shared" si="14"/>
        <v>1</v>
      </c>
      <c r="G47" s="165">
        <f t="shared" si="14"/>
        <v>1</v>
      </c>
      <c r="H47" s="165">
        <f t="shared" si="14"/>
        <v>1</v>
      </c>
      <c r="I47" s="165">
        <f t="shared" si="14"/>
        <v>2</v>
      </c>
      <c r="J47" s="165">
        <f t="shared" si="14"/>
        <v>2</v>
      </c>
      <c r="K47" s="165">
        <f t="shared" si="14"/>
        <v>2</v>
      </c>
      <c r="L47" s="165">
        <f t="shared" si="14"/>
        <v>2</v>
      </c>
      <c r="M47" s="165">
        <f t="shared" si="14"/>
        <v>2</v>
      </c>
      <c r="N47" s="165">
        <f t="shared" si="14"/>
        <v>2</v>
      </c>
      <c r="O47" s="165">
        <f t="shared" si="15"/>
        <v>2</v>
      </c>
      <c r="P47" s="165">
        <f t="shared" si="15"/>
        <v>2</v>
      </c>
      <c r="Q47" s="165">
        <f t="shared" si="15"/>
        <v>2</v>
      </c>
      <c r="R47" s="165">
        <f t="shared" si="15"/>
        <v>2</v>
      </c>
      <c r="S47" s="165">
        <f t="shared" si="15"/>
        <v>2</v>
      </c>
      <c r="T47" s="165">
        <f t="shared" si="15"/>
        <v>2</v>
      </c>
      <c r="U47" s="165">
        <f t="shared" si="15"/>
        <v>2</v>
      </c>
      <c r="V47" s="165">
        <f t="shared" si="15"/>
        <v>2</v>
      </c>
      <c r="W47" s="165">
        <f t="shared" si="15"/>
        <v>2</v>
      </c>
      <c r="X47" s="165">
        <f t="shared" si="15"/>
        <v>2</v>
      </c>
      <c r="Y47" s="165">
        <f t="shared" si="16"/>
        <v>2</v>
      </c>
      <c r="Z47" s="165">
        <f t="shared" si="16"/>
        <v>2</v>
      </c>
      <c r="AA47" s="165">
        <f t="shared" si="16"/>
        <v>2</v>
      </c>
      <c r="AB47" s="165">
        <f t="shared" si="16"/>
        <v>2</v>
      </c>
      <c r="AC47" s="165">
        <f t="shared" si="16"/>
        <v>2</v>
      </c>
      <c r="AD47" s="165">
        <f t="shared" si="16"/>
        <v>2</v>
      </c>
      <c r="AE47" s="165">
        <f t="shared" si="16"/>
        <v>1</v>
      </c>
      <c r="AF47" s="165">
        <f t="shared" si="16"/>
        <v>1</v>
      </c>
      <c r="AG47" s="165">
        <f t="shared" si="16"/>
        <v>2</v>
      </c>
      <c r="AH47" s="165">
        <f t="shared" si="16"/>
        <v>0</v>
      </c>
      <c r="AI47" s="165">
        <f t="shared" si="17"/>
        <v>1</v>
      </c>
      <c r="AJ47" s="165">
        <f t="shared" si="17"/>
        <v>2</v>
      </c>
      <c r="AK47" s="165">
        <f t="shared" si="17"/>
        <v>1</v>
      </c>
      <c r="AL47" s="165">
        <f t="shared" si="17"/>
        <v>2</v>
      </c>
      <c r="AM47" s="165">
        <f t="shared" si="17"/>
        <v>2</v>
      </c>
      <c r="AN47" s="165">
        <f t="shared" si="17"/>
        <v>2</v>
      </c>
      <c r="AO47" s="338">
        <f t="shared" si="18"/>
        <v>1.8</v>
      </c>
    </row>
    <row r="48" spans="1:55" ht="46.5" customHeight="1">
      <c r="D48" s="164" t="s">
        <v>30</v>
      </c>
      <c r="E48" s="165">
        <f t="shared" si="14"/>
        <v>2</v>
      </c>
      <c r="F48" s="165">
        <f t="shared" si="14"/>
        <v>2</v>
      </c>
      <c r="G48" s="165">
        <f t="shared" si="14"/>
        <v>2</v>
      </c>
      <c r="H48" s="165">
        <f t="shared" si="14"/>
        <v>0</v>
      </c>
      <c r="I48" s="165">
        <f t="shared" si="14"/>
        <v>0</v>
      </c>
      <c r="J48" s="165">
        <f t="shared" si="14"/>
        <v>1</v>
      </c>
      <c r="K48" s="165">
        <f t="shared" si="14"/>
        <v>2</v>
      </c>
      <c r="L48" s="165">
        <f t="shared" si="14"/>
        <v>0</v>
      </c>
      <c r="M48" s="165">
        <f t="shared" si="14"/>
        <v>0</v>
      </c>
      <c r="N48" s="165">
        <f t="shared" si="14"/>
        <v>0</v>
      </c>
      <c r="O48" s="165">
        <f t="shared" si="15"/>
        <v>0</v>
      </c>
      <c r="P48" s="165">
        <f t="shared" si="15"/>
        <v>0</v>
      </c>
      <c r="Q48" s="165">
        <f t="shared" si="15"/>
        <v>0</v>
      </c>
      <c r="R48" s="165">
        <f t="shared" si="15"/>
        <v>1</v>
      </c>
      <c r="S48" s="165">
        <f t="shared" si="15"/>
        <v>0</v>
      </c>
      <c r="T48" s="165">
        <f t="shared" si="15"/>
        <v>0</v>
      </c>
      <c r="U48" s="165">
        <f t="shared" si="15"/>
        <v>0</v>
      </c>
      <c r="V48" s="165">
        <f t="shared" si="15"/>
        <v>0</v>
      </c>
      <c r="W48" s="165">
        <f t="shared" si="15"/>
        <v>0</v>
      </c>
      <c r="X48" s="165">
        <f t="shared" si="15"/>
        <v>0</v>
      </c>
      <c r="Y48" s="165">
        <f t="shared" si="16"/>
        <v>0</v>
      </c>
      <c r="Z48" s="165">
        <f t="shared" si="16"/>
        <v>0</v>
      </c>
      <c r="AA48" s="165">
        <f t="shared" si="16"/>
        <v>0</v>
      </c>
      <c r="AB48" s="165">
        <f t="shared" si="16"/>
        <v>0</v>
      </c>
      <c r="AC48" s="165">
        <f t="shared" si="16"/>
        <v>0</v>
      </c>
      <c r="AD48" s="165">
        <f t="shared" si="16"/>
        <v>0</v>
      </c>
      <c r="AE48" s="165">
        <f t="shared" si="16"/>
        <v>0</v>
      </c>
      <c r="AF48" s="165">
        <f t="shared" si="16"/>
        <v>2</v>
      </c>
      <c r="AG48" s="165">
        <f t="shared" si="16"/>
        <v>1</v>
      </c>
      <c r="AH48" s="165">
        <f t="shared" si="16"/>
        <v>0</v>
      </c>
      <c r="AI48" s="165">
        <f t="shared" si="17"/>
        <v>0</v>
      </c>
      <c r="AJ48" s="165">
        <f t="shared" si="17"/>
        <v>1</v>
      </c>
      <c r="AK48" s="165">
        <f t="shared" si="17"/>
        <v>2</v>
      </c>
      <c r="AL48" s="165">
        <f t="shared" si="17"/>
        <v>0</v>
      </c>
      <c r="AM48" s="165">
        <f t="shared" si="17"/>
        <v>2</v>
      </c>
      <c r="AN48" s="165">
        <f t="shared" si="17"/>
        <v>0</v>
      </c>
      <c r="AO48" s="338">
        <f t="shared" si="18"/>
        <v>0.36666666666666664</v>
      </c>
    </row>
    <row r="49" spans="4:51" ht="46.5" customHeight="1">
      <c r="D49" s="164" t="s">
        <v>32</v>
      </c>
      <c r="E49" s="165">
        <f t="shared" si="14"/>
        <v>0</v>
      </c>
      <c r="F49" s="165">
        <f t="shared" si="14"/>
        <v>0</v>
      </c>
      <c r="G49" s="165">
        <f t="shared" si="14"/>
        <v>0</v>
      </c>
      <c r="H49" s="165">
        <f t="shared" si="14"/>
        <v>0</v>
      </c>
      <c r="I49" s="165">
        <f t="shared" si="14"/>
        <v>0</v>
      </c>
      <c r="J49" s="165">
        <f t="shared" si="14"/>
        <v>0</v>
      </c>
      <c r="K49" s="165">
        <f t="shared" si="14"/>
        <v>0</v>
      </c>
      <c r="L49" s="165">
        <f t="shared" si="14"/>
        <v>0</v>
      </c>
      <c r="M49" s="165">
        <f t="shared" si="14"/>
        <v>0</v>
      </c>
      <c r="N49" s="165">
        <f t="shared" si="14"/>
        <v>0</v>
      </c>
      <c r="O49" s="165">
        <f t="shared" si="15"/>
        <v>0</v>
      </c>
      <c r="P49" s="165">
        <f t="shared" si="15"/>
        <v>0</v>
      </c>
      <c r="Q49" s="165">
        <f t="shared" si="15"/>
        <v>0</v>
      </c>
      <c r="R49" s="165">
        <f t="shared" si="15"/>
        <v>0</v>
      </c>
      <c r="S49" s="165">
        <f t="shared" si="15"/>
        <v>0</v>
      </c>
      <c r="T49" s="165">
        <f t="shared" si="15"/>
        <v>0</v>
      </c>
      <c r="U49" s="165">
        <f t="shared" si="15"/>
        <v>0</v>
      </c>
      <c r="V49" s="165">
        <f t="shared" si="15"/>
        <v>0</v>
      </c>
      <c r="W49" s="165">
        <f t="shared" si="15"/>
        <v>0</v>
      </c>
      <c r="X49" s="165">
        <f t="shared" si="15"/>
        <v>0</v>
      </c>
      <c r="Y49" s="165">
        <f t="shared" si="16"/>
        <v>0</v>
      </c>
      <c r="Z49" s="165">
        <f t="shared" si="16"/>
        <v>0</v>
      </c>
      <c r="AA49" s="165">
        <f t="shared" si="16"/>
        <v>0</v>
      </c>
      <c r="AB49" s="165">
        <f t="shared" si="16"/>
        <v>0</v>
      </c>
      <c r="AC49" s="165">
        <f t="shared" si="16"/>
        <v>0</v>
      </c>
      <c r="AD49" s="165">
        <f t="shared" si="16"/>
        <v>0</v>
      </c>
      <c r="AE49" s="165">
        <f t="shared" si="16"/>
        <v>0</v>
      </c>
      <c r="AF49" s="165">
        <f t="shared" si="16"/>
        <v>0</v>
      </c>
      <c r="AG49" s="165">
        <f t="shared" si="16"/>
        <v>0</v>
      </c>
      <c r="AH49" s="165">
        <f t="shared" si="16"/>
        <v>0</v>
      </c>
      <c r="AI49" s="165">
        <f t="shared" si="17"/>
        <v>0</v>
      </c>
      <c r="AJ49" s="165">
        <f t="shared" si="17"/>
        <v>0</v>
      </c>
      <c r="AK49" s="165">
        <f t="shared" si="17"/>
        <v>0</v>
      </c>
      <c r="AL49" s="165">
        <f t="shared" si="17"/>
        <v>0</v>
      </c>
      <c r="AM49" s="165">
        <f t="shared" si="17"/>
        <v>0</v>
      </c>
      <c r="AN49" s="165">
        <f t="shared" si="17"/>
        <v>0</v>
      </c>
      <c r="AO49" s="338">
        <f t="shared" si="18"/>
        <v>0</v>
      </c>
    </row>
    <row r="50" spans="4:51" ht="46.5" customHeight="1">
      <c r="D50" s="164">
        <v>2</v>
      </c>
      <c r="E50" s="165">
        <f t="shared" si="14"/>
        <v>3</v>
      </c>
      <c r="F50" s="165">
        <f t="shared" si="14"/>
        <v>3</v>
      </c>
      <c r="G50" s="165">
        <f t="shared" si="14"/>
        <v>3</v>
      </c>
      <c r="H50" s="165">
        <f t="shared" si="14"/>
        <v>4</v>
      </c>
      <c r="I50" s="165">
        <f t="shared" si="14"/>
        <v>3</v>
      </c>
      <c r="J50" s="165">
        <f t="shared" si="14"/>
        <v>3</v>
      </c>
      <c r="K50" s="165">
        <f t="shared" si="14"/>
        <v>4</v>
      </c>
      <c r="L50" s="165">
        <f t="shared" si="14"/>
        <v>6</v>
      </c>
      <c r="M50" s="165">
        <f t="shared" si="14"/>
        <v>5</v>
      </c>
      <c r="N50" s="165">
        <f t="shared" si="14"/>
        <v>5</v>
      </c>
      <c r="O50" s="165">
        <f t="shared" si="15"/>
        <v>6</v>
      </c>
      <c r="P50" s="165">
        <f t="shared" si="15"/>
        <v>5</v>
      </c>
      <c r="Q50" s="165">
        <f t="shared" si="15"/>
        <v>6</v>
      </c>
      <c r="R50" s="165">
        <f t="shared" si="15"/>
        <v>4</v>
      </c>
      <c r="S50" s="165">
        <f t="shared" si="15"/>
        <v>6</v>
      </c>
      <c r="T50" s="165">
        <f t="shared" si="15"/>
        <v>6</v>
      </c>
      <c r="U50" s="165">
        <f t="shared" si="15"/>
        <v>6</v>
      </c>
      <c r="V50" s="165">
        <f t="shared" si="15"/>
        <v>6</v>
      </c>
      <c r="W50" s="165">
        <f t="shared" si="15"/>
        <v>6</v>
      </c>
      <c r="X50" s="165">
        <f t="shared" si="15"/>
        <v>5</v>
      </c>
      <c r="Y50" s="165">
        <f t="shared" si="16"/>
        <v>3</v>
      </c>
      <c r="Z50" s="165">
        <f t="shared" si="16"/>
        <v>5</v>
      </c>
      <c r="AA50" s="165">
        <f t="shared" si="16"/>
        <v>6</v>
      </c>
      <c r="AB50" s="165">
        <f t="shared" si="16"/>
        <v>6</v>
      </c>
      <c r="AC50" s="165">
        <f t="shared" si="16"/>
        <v>6</v>
      </c>
      <c r="AD50" s="165">
        <f t="shared" si="16"/>
        <v>5</v>
      </c>
      <c r="AE50" s="165">
        <f t="shared" si="16"/>
        <v>5</v>
      </c>
      <c r="AF50" s="165">
        <f t="shared" si="16"/>
        <v>4</v>
      </c>
      <c r="AG50" s="165">
        <f t="shared" si="16"/>
        <v>5</v>
      </c>
      <c r="AH50" s="165">
        <f t="shared" si="16"/>
        <v>7</v>
      </c>
      <c r="AI50" s="165">
        <f t="shared" si="17"/>
        <v>6</v>
      </c>
      <c r="AJ50" s="165">
        <f t="shared" si="17"/>
        <v>6</v>
      </c>
      <c r="AK50" s="165">
        <f t="shared" si="17"/>
        <v>4</v>
      </c>
      <c r="AL50" s="165">
        <f t="shared" si="17"/>
        <v>5</v>
      </c>
      <c r="AM50" s="165">
        <f t="shared" si="17"/>
        <v>3</v>
      </c>
      <c r="AN50" s="165">
        <f t="shared" si="17"/>
        <v>6</v>
      </c>
      <c r="AO50" s="338">
        <f t="shared" si="18"/>
        <v>5.2666666666666666</v>
      </c>
    </row>
    <row r="51" spans="4:51" ht="46.5" customHeight="1">
      <c r="D51" s="164" t="s">
        <v>37</v>
      </c>
      <c r="E51" s="165">
        <f t="shared" si="14"/>
        <v>0</v>
      </c>
      <c r="F51" s="165">
        <f t="shared" si="14"/>
        <v>0</v>
      </c>
      <c r="G51" s="165">
        <f t="shared" si="14"/>
        <v>0</v>
      </c>
      <c r="H51" s="165">
        <f t="shared" si="14"/>
        <v>0</v>
      </c>
      <c r="I51" s="165">
        <f t="shared" si="14"/>
        <v>0</v>
      </c>
      <c r="J51" s="165">
        <f t="shared" si="14"/>
        <v>0</v>
      </c>
      <c r="K51" s="165">
        <f t="shared" si="14"/>
        <v>0</v>
      </c>
      <c r="L51" s="165">
        <f t="shared" si="14"/>
        <v>0</v>
      </c>
      <c r="M51" s="165">
        <f t="shared" si="14"/>
        <v>0</v>
      </c>
      <c r="N51" s="165">
        <f t="shared" si="14"/>
        <v>0</v>
      </c>
      <c r="O51" s="165">
        <f t="shared" si="15"/>
        <v>0</v>
      </c>
      <c r="P51" s="165">
        <f t="shared" si="15"/>
        <v>0</v>
      </c>
      <c r="Q51" s="165">
        <f t="shared" si="15"/>
        <v>0</v>
      </c>
      <c r="R51" s="165">
        <f t="shared" si="15"/>
        <v>0</v>
      </c>
      <c r="S51" s="165">
        <f t="shared" si="15"/>
        <v>0</v>
      </c>
      <c r="T51" s="165">
        <f t="shared" si="15"/>
        <v>0</v>
      </c>
      <c r="U51" s="165">
        <f t="shared" si="15"/>
        <v>0</v>
      </c>
      <c r="V51" s="165">
        <f t="shared" si="15"/>
        <v>0</v>
      </c>
      <c r="W51" s="165">
        <f t="shared" si="15"/>
        <v>0</v>
      </c>
      <c r="X51" s="165">
        <f t="shared" si="15"/>
        <v>0</v>
      </c>
      <c r="Y51" s="165">
        <f t="shared" si="16"/>
        <v>0</v>
      </c>
      <c r="Z51" s="165">
        <f t="shared" si="16"/>
        <v>0</v>
      </c>
      <c r="AA51" s="165">
        <f t="shared" si="16"/>
        <v>0</v>
      </c>
      <c r="AB51" s="165">
        <f t="shared" si="16"/>
        <v>0</v>
      </c>
      <c r="AC51" s="165">
        <f t="shared" si="16"/>
        <v>0</v>
      </c>
      <c r="AD51" s="165">
        <f t="shared" si="16"/>
        <v>0</v>
      </c>
      <c r="AE51" s="165">
        <f t="shared" si="16"/>
        <v>0</v>
      </c>
      <c r="AF51" s="165">
        <f t="shared" si="16"/>
        <v>0</v>
      </c>
      <c r="AG51" s="165">
        <f t="shared" si="16"/>
        <v>0</v>
      </c>
      <c r="AH51" s="165">
        <f t="shared" si="16"/>
        <v>0</v>
      </c>
      <c r="AI51" s="165">
        <f t="shared" si="17"/>
        <v>0</v>
      </c>
      <c r="AJ51" s="165">
        <f t="shared" si="17"/>
        <v>0</v>
      </c>
      <c r="AK51" s="165">
        <f t="shared" si="17"/>
        <v>0</v>
      </c>
      <c r="AL51" s="165">
        <f t="shared" si="17"/>
        <v>0</v>
      </c>
      <c r="AM51" s="165">
        <f t="shared" si="17"/>
        <v>0</v>
      </c>
      <c r="AN51" s="165">
        <f t="shared" si="17"/>
        <v>0</v>
      </c>
      <c r="AO51" s="338">
        <f t="shared" si="18"/>
        <v>0</v>
      </c>
    </row>
    <row r="52" spans="4:51" ht="46.5" customHeight="1">
      <c r="D52" s="164" t="s">
        <v>40</v>
      </c>
      <c r="E52" s="165">
        <f t="shared" si="14"/>
        <v>0</v>
      </c>
      <c r="F52" s="165">
        <f t="shared" si="14"/>
        <v>0</v>
      </c>
      <c r="G52" s="165">
        <f t="shared" si="14"/>
        <v>0</v>
      </c>
      <c r="H52" s="165">
        <f t="shared" si="14"/>
        <v>0</v>
      </c>
      <c r="I52" s="165">
        <f t="shared" si="14"/>
        <v>0</v>
      </c>
      <c r="J52" s="165">
        <f t="shared" si="14"/>
        <v>0</v>
      </c>
      <c r="K52" s="165">
        <f t="shared" si="14"/>
        <v>0</v>
      </c>
      <c r="L52" s="165">
        <f t="shared" si="14"/>
        <v>0</v>
      </c>
      <c r="M52" s="165">
        <f t="shared" si="14"/>
        <v>0</v>
      </c>
      <c r="N52" s="165">
        <f t="shared" si="14"/>
        <v>0</v>
      </c>
      <c r="O52" s="165">
        <f t="shared" si="15"/>
        <v>0</v>
      </c>
      <c r="P52" s="165">
        <f t="shared" si="15"/>
        <v>0</v>
      </c>
      <c r="Q52" s="165">
        <f t="shared" si="15"/>
        <v>0</v>
      </c>
      <c r="R52" s="165">
        <f t="shared" si="15"/>
        <v>0</v>
      </c>
      <c r="S52" s="165">
        <f t="shared" si="15"/>
        <v>0</v>
      </c>
      <c r="T52" s="165">
        <f t="shared" si="15"/>
        <v>0</v>
      </c>
      <c r="U52" s="165">
        <f t="shared" si="15"/>
        <v>0</v>
      </c>
      <c r="V52" s="165">
        <f t="shared" si="15"/>
        <v>0</v>
      </c>
      <c r="W52" s="165">
        <f t="shared" si="15"/>
        <v>0</v>
      </c>
      <c r="X52" s="165">
        <f t="shared" si="15"/>
        <v>0</v>
      </c>
      <c r="Y52" s="165">
        <f t="shared" si="16"/>
        <v>0</v>
      </c>
      <c r="Z52" s="165">
        <f t="shared" si="16"/>
        <v>0</v>
      </c>
      <c r="AA52" s="165">
        <f t="shared" si="16"/>
        <v>0</v>
      </c>
      <c r="AB52" s="165">
        <f t="shared" si="16"/>
        <v>0</v>
      </c>
      <c r="AC52" s="165">
        <f t="shared" si="16"/>
        <v>0</v>
      </c>
      <c r="AD52" s="165">
        <f t="shared" si="16"/>
        <v>0</v>
      </c>
      <c r="AE52" s="165">
        <f t="shared" si="16"/>
        <v>0</v>
      </c>
      <c r="AF52" s="165">
        <f t="shared" si="16"/>
        <v>0</v>
      </c>
      <c r="AG52" s="165">
        <f t="shared" si="16"/>
        <v>0</v>
      </c>
      <c r="AH52" s="165">
        <f t="shared" si="16"/>
        <v>0</v>
      </c>
      <c r="AI52" s="165">
        <f t="shared" si="17"/>
        <v>0</v>
      </c>
      <c r="AJ52" s="165">
        <f t="shared" si="17"/>
        <v>0</v>
      </c>
      <c r="AK52" s="165">
        <f t="shared" si="17"/>
        <v>0</v>
      </c>
      <c r="AL52" s="165">
        <f t="shared" si="17"/>
        <v>0</v>
      </c>
      <c r="AM52" s="165">
        <f t="shared" si="17"/>
        <v>0</v>
      </c>
      <c r="AN52" s="165">
        <f t="shared" si="17"/>
        <v>0</v>
      </c>
      <c r="AO52" s="338">
        <f t="shared" si="18"/>
        <v>0</v>
      </c>
      <c r="AR52"/>
      <c r="AS52"/>
      <c r="AT52"/>
      <c r="AU52"/>
      <c r="AV52"/>
      <c r="AW52"/>
    </row>
    <row r="53" spans="4:51" ht="46.5" customHeight="1">
      <c r="D53" s="166">
        <v>3</v>
      </c>
      <c r="E53" s="165">
        <f t="shared" si="14"/>
        <v>4</v>
      </c>
      <c r="F53" s="165">
        <f t="shared" si="14"/>
        <v>5</v>
      </c>
      <c r="G53" s="165">
        <f t="shared" si="14"/>
        <v>4</v>
      </c>
      <c r="H53" s="165">
        <f t="shared" si="14"/>
        <v>5</v>
      </c>
      <c r="I53" s="165">
        <f t="shared" si="14"/>
        <v>4</v>
      </c>
      <c r="J53" s="165">
        <f t="shared" si="14"/>
        <v>4</v>
      </c>
      <c r="K53" s="165">
        <f t="shared" si="14"/>
        <v>2</v>
      </c>
      <c r="L53" s="165">
        <f t="shared" si="14"/>
        <v>2</v>
      </c>
      <c r="M53" s="165">
        <f t="shared" si="14"/>
        <v>5</v>
      </c>
      <c r="N53" s="165">
        <f t="shared" si="14"/>
        <v>5</v>
      </c>
      <c r="O53" s="165">
        <f t="shared" si="15"/>
        <v>5</v>
      </c>
      <c r="P53" s="165">
        <f t="shared" si="15"/>
        <v>5</v>
      </c>
      <c r="Q53" s="165">
        <f t="shared" si="15"/>
        <v>4</v>
      </c>
      <c r="R53" s="165">
        <f t="shared" si="15"/>
        <v>4</v>
      </c>
      <c r="S53" s="165">
        <f t="shared" si="15"/>
        <v>4</v>
      </c>
      <c r="T53" s="165">
        <f t="shared" si="15"/>
        <v>4</v>
      </c>
      <c r="U53" s="165">
        <f t="shared" si="15"/>
        <v>4</v>
      </c>
      <c r="V53" s="165">
        <f t="shared" si="15"/>
        <v>4</v>
      </c>
      <c r="W53" s="165">
        <f t="shared" si="15"/>
        <v>5</v>
      </c>
      <c r="X53" s="165">
        <f t="shared" si="15"/>
        <v>4</v>
      </c>
      <c r="Y53" s="165">
        <f t="shared" si="16"/>
        <v>5</v>
      </c>
      <c r="Z53" s="165">
        <f t="shared" si="16"/>
        <v>3</v>
      </c>
      <c r="AA53" s="165">
        <f t="shared" si="16"/>
        <v>4</v>
      </c>
      <c r="AB53" s="165">
        <f t="shared" si="16"/>
        <v>5</v>
      </c>
      <c r="AC53" s="165">
        <f t="shared" si="16"/>
        <v>4</v>
      </c>
      <c r="AD53" s="165">
        <f t="shared" si="16"/>
        <v>5</v>
      </c>
      <c r="AE53" s="165">
        <f t="shared" si="16"/>
        <v>5</v>
      </c>
      <c r="AF53" s="165">
        <f t="shared" si="16"/>
        <v>5</v>
      </c>
      <c r="AG53" s="165">
        <f t="shared" si="16"/>
        <v>4</v>
      </c>
      <c r="AH53" s="165">
        <f t="shared" si="16"/>
        <v>4</v>
      </c>
      <c r="AI53" s="165">
        <f t="shared" si="17"/>
        <v>5</v>
      </c>
      <c r="AJ53" s="165">
        <f t="shared" si="17"/>
        <v>5</v>
      </c>
      <c r="AK53" s="165">
        <f t="shared" si="17"/>
        <v>5</v>
      </c>
      <c r="AL53" s="165">
        <f t="shared" si="17"/>
        <v>5</v>
      </c>
      <c r="AM53" s="165">
        <f t="shared" si="17"/>
        <v>3</v>
      </c>
      <c r="AN53" s="165">
        <f t="shared" si="17"/>
        <v>3</v>
      </c>
      <c r="AO53" s="338">
        <f t="shared" si="18"/>
        <v>4.2333333333333334</v>
      </c>
      <c r="AR53"/>
      <c r="AS53"/>
      <c r="AT53"/>
      <c r="AU53"/>
      <c r="AV53"/>
      <c r="AW53"/>
    </row>
    <row r="54" spans="4:51" ht="42" customHeight="1">
      <c r="D54" s="167" t="s">
        <v>56</v>
      </c>
      <c r="E54" s="165">
        <f t="shared" si="14"/>
        <v>12</v>
      </c>
      <c r="F54" s="165">
        <f t="shared" si="14"/>
        <v>13</v>
      </c>
      <c r="G54" s="165">
        <f t="shared" si="14"/>
        <v>15</v>
      </c>
      <c r="H54" s="165">
        <f t="shared" si="14"/>
        <v>20</v>
      </c>
      <c r="I54" s="165">
        <f t="shared" si="14"/>
        <v>22</v>
      </c>
      <c r="J54" s="165">
        <f t="shared" si="14"/>
        <v>19</v>
      </c>
      <c r="K54" s="165">
        <f t="shared" si="14"/>
        <v>14</v>
      </c>
      <c r="L54" s="165">
        <f t="shared" si="14"/>
        <v>13</v>
      </c>
      <c r="M54" s="165">
        <f t="shared" si="14"/>
        <v>13</v>
      </c>
      <c r="N54" s="165">
        <f t="shared" si="14"/>
        <v>13</v>
      </c>
      <c r="O54" s="165">
        <f t="shared" si="15"/>
        <v>11</v>
      </c>
      <c r="P54" s="165">
        <f t="shared" si="15"/>
        <v>13</v>
      </c>
      <c r="Q54" s="165">
        <f t="shared" si="15"/>
        <v>14</v>
      </c>
      <c r="R54" s="165">
        <f t="shared" si="15"/>
        <v>19</v>
      </c>
      <c r="S54" s="165">
        <f t="shared" si="15"/>
        <v>14</v>
      </c>
      <c r="T54" s="165">
        <f t="shared" si="15"/>
        <v>12</v>
      </c>
      <c r="U54" s="165">
        <f t="shared" si="15"/>
        <v>14</v>
      </c>
      <c r="V54" s="165">
        <f t="shared" si="15"/>
        <v>13</v>
      </c>
      <c r="W54" s="165">
        <f t="shared" si="15"/>
        <v>13</v>
      </c>
      <c r="X54" s="165">
        <f t="shared" si="15"/>
        <v>18</v>
      </c>
      <c r="Y54" s="165">
        <f t="shared" si="16"/>
        <v>18</v>
      </c>
      <c r="Z54" s="165">
        <f t="shared" si="16"/>
        <v>12</v>
      </c>
      <c r="AA54" s="165">
        <f t="shared" si="16"/>
        <v>12</v>
      </c>
      <c r="AB54" s="165">
        <f t="shared" si="16"/>
        <v>13</v>
      </c>
      <c r="AC54" s="165">
        <f t="shared" si="16"/>
        <v>13</v>
      </c>
      <c r="AD54" s="165">
        <f t="shared" si="16"/>
        <v>12</v>
      </c>
      <c r="AE54" s="165">
        <f t="shared" si="16"/>
        <v>17</v>
      </c>
      <c r="AF54" s="165">
        <f t="shared" si="16"/>
        <v>16</v>
      </c>
      <c r="AG54" s="165">
        <f t="shared" si="16"/>
        <v>12</v>
      </c>
      <c r="AH54" s="165">
        <f t="shared" si="16"/>
        <v>13</v>
      </c>
      <c r="AI54" s="165">
        <f t="shared" si="17"/>
        <v>13</v>
      </c>
      <c r="AJ54" s="165">
        <f t="shared" si="17"/>
        <v>13</v>
      </c>
      <c r="AK54" s="165">
        <f t="shared" si="17"/>
        <v>16</v>
      </c>
      <c r="AL54" s="165">
        <f t="shared" si="17"/>
        <v>17</v>
      </c>
      <c r="AM54" s="165">
        <f t="shared" si="17"/>
        <v>15</v>
      </c>
      <c r="AN54" s="165">
        <f t="shared" si="17"/>
        <v>10</v>
      </c>
      <c r="AR54"/>
      <c r="AS54"/>
      <c r="AT54"/>
      <c r="AU54"/>
      <c r="AV54"/>
      <c r="AW54"/>
    </row>
    <row r="55" spans="4:51" ht="46.5" customHeight="1">
      <c r="D55" s="167" t="s">
        <v>84</v>
      </c>
      <c r="E55" s="165">
        <f t="shared" si="14"/>
        <v>1</v>
      </c>
      <c r="F55" s="165">
        <f t="shared" si="14"/>
        <v>0</v>
      </c>
      <c r="G55" s="165">
        <f t="shared" si="14"/>
        <v>0</v>
      </c>
      <c r="H55" s="165">
        <f t="shared" si="14"/>
        <v>1</v>
      </c>
      <c r="I55" s="165">
        <f t="shared" si="14"/>
        <v>0</v>
      </c>
      <c r="J55" s="165">
        <f t="shared" si="14"/>
        <v>2</v>
      </c>
      <c r="K55" s="165">
        <f t="shared" si="14"/>
        <v>1</v>
      </c>
      <c r="L55" s="165">
        <f t="shared" si="14"/>
        <v>0</v>
      </c>
      <c r="M55" s="165">
        <f t="shared" si="14"/>
        <v>0</v>
      </c>
      <c r="N55" s="165">
        <f t="shared" si="14"/>
        <v>0</v>
      </c>
      <c r="O55" s="165">
        <f t="shared" si="15"/>
        <v>0</v>
      </c>
      <c r="P55" s="165">
        <f t="shared" si="15"/>
        <v>3</v>
      </c>
      <c r="Q55" s="165">
        <f t="shared" si="15"/>
        <v>2</v>
      </c>
      <c r="R55" s="165">
        <f t="shared" si="15"/>
        <v>0</v>
      </c>
      <c r="S55" s="165">
        <f t="shared" si="15"/>
        <v>0</v>
      </c>
      <c r="T55" s="165">
        <f t="shared" si="15"/>
        <v>1</v>
      </c>
      <c r="U55" s="165">
        <f t="shared" si="15"/>
        <v>0</v>
      </c>
      <c r="V55" s="165">
        <f t="shared" si="15"/>
        <v>0</v>
      </c>
      <c r="W55" s="165">
        <f t="shared" si="15"/>
        <v>0</v>
      </c>
      <c r="X55" s="165">
        <f t="shared" si="15"/>
        <v>0</v>
      </c>
      <c r="Y55" s="165">
        <f t="shared" si="16"/>
        <v>1</v>
      </c>
      <c r="Z55" s="165">
        <f t="shared" si="16"/>
        <v>1</v>
      </c>
      <c r="AA55" s="165">
        <f t="shared" si="16"/>
        <v>1</v>
      </c>
      <c r="AB55" s="165">
        <f t="shared" si="16"/>
        <v>0</v>
      </c>
      <c r="AC55" s="165">
        <f t="shared" si="16"/>
        <v>0</v>
      </c>
      <c r="AD55" s="165">
        <f t="shared" si="16"/>
        <v>0</v>
      </c>
      <c r="AE55" s="165">
        <f t="shared" si="16"/>
        <v>0</v>
      </c>
      <c r="AF55" s="165">
        <f t="shared" si="16"/>
        <v>0</v>
      </c>
      <c r="AG55" s="165">
        <f t="shared" si="16"/>
        <v>1</v>
      </c>
      <c r="AH55" s="165">
        <f t="shared" si="16"/>
        <v>0</v>
      </c>
      <c r="AI55" s="165">
        <f t="shared" si="17"/>
        <v>0</v>
      </c>
      <c r="AJ55" s="165">
        <f t="shared" si="17"/>
        <v>0</v>
      </c>
      <c r="AK55" s="165">
        <f t="shared" si="17"/>
        <v>0</v>
      </c>
      <c r="AL55" s="165">
        <f t="shared" si="17"/>
        <v>0</v>
      </c>
      <c r="AM55" s="165">
        <f t="shared" si="17"/>
        <v>2</v>
      </c>
      <c r="AN55" s="165">
        <f t="shared" si="17"/>
        <v>3</v>
      </c>
      <c r="AR55"/>
      <c r="AS55"/>
      <c r="AT55"/>
      <c r="AU55"/>
      <c r="AV55"/>
      <c r="AW55"/>
    </row>
    <row r="56" spans="4:51" ht="60.75" customHeight="1">
      <c r="D56" s="167" t="s">
        <v>85</v>
      </c>
      <c r="E56" s="165">
        <f t="shared" ref="E56:J56" si="20">SUM(E54:E55)</f>
        <v>13</v>
      </c>
      <c r="F56" s="165">
        <f t="shared" si="20"/>
        <v>13</v>
      </c>
      <c r="G56" s="165">
        <f t="shared" si="20"/>
        <v>15</v>
      </c>
      <c r="H56" s="165">
        <f t="shared" si="20"/>
        <v>21</v>
      </c>
      <c r="I56" s="165">
        <f t="shared" si="20"/>
        <v>22</v>
      </c>
      <c r="J56" s="165">
        <f t="shared" si="20"/>
        <v>21</v>
      </c>
      <c r="K56" s="165">
        <f t="shared" ref="K56:AK56" si="21">SUM(K54:K55)</f>
        <v>15</v>
      </c>
      <c r="L56" s="165">
        <f t="shared" si="21"/>
        <v>13</v>
      </c>
      <c r="M56" s="165">
        <f t="shared" si="21"/>
        <v>13</v>
      </c>
      <c r="N56" s="165">
        <f t="shared" si="21"/>
        <v>13</v>
      </c>
      <c r="O56" s="165">
        <f t="shared" si="21"/>
        <v>11</v>
      </c>
      <c r="P56" s="165">
        <f t="shared" si="21"/>
        <v>16</v>
      </c>
      <c r="Q56" s="165">
        <f t="shared" si="21"/>
        <v>16</v>
      </c>
      <c r="R56" s="165">
        <f t="shared" si="21"/>
        <v>19</v>
      </c>
      <c r="S56" s="165">
        <f t="shared" si="21"/>
        <v>14</v>
      </c>
      <c r="T56" s="165">
        <f t="shared" si="21"/>
        <v>13</v>
      </c>
      <c r="U56" s="165">
        <f t="shared" si="21"/>
        <v>14</v>
      </c>
      <c r="V56" s="165">
        <f t="shared" si="21"/>
        <v>13</v>
      </c>
      <c r="W56" s="165">
        <f t="shared" si="21"/>
        <v>13</v>
      </c>
      <c r="X56" s="165">
        <f t="shared" si="21"/>
        <v>18</v>
      </c>
      <c r="Y56" s="165">
        <f t="shared" si="21"/>
        <v>19</v>
      </c>
      <c r="Z56" s="165">
        <f t="shared" si="21"/>
        <v>13</v>
      </c>
      <c r="AA56" s="165">
        <f t="shared" si="21"/>
        <v>13</v>
      </c>
      <c r="AB56" s="165">
        <f t="shared" si="21"/>
        <v>13</v>
      </c>
      <c r="AC56" s="165">
        <f t="shared" si="21"/>
        <v>13</v>
      </c>
      <c r="AD56" s="165">
        <f t="shared" si="21"/>
        <v>12</v>
      </c>
      <c r="AE56" s="165">
        <f t="shared" si="21"/>
        <v>17</v>
      </c>
      <c r="AF56" s="165">
        <f t="shared" si="21"/>
        <v>16</v>
      </c>
      <c r="AG56" s="165">
        <f t="shared" si="21"/>
        <v>13</v>
      </c>
      <c r="AH56" s="165">
        <f t="shared" si="21"/>
        <v>13</v>
      </c>
      <c r="AI56" s="165">
        <f t="shared" si="21"/>
        <v>13</v>
      </c>
      <c r="AJ56" s="165">
        <f t="shared" si="21"/>
        <v>13</v>
      </c>
      <c r="AK56" s="165">
        <f t="shared" si="21"/>
        <v>16</v>
      </c>
      <c r="AL56" s="165">
        <f t="shared" ref="AL56:AM56" si="22">SUM(AL54:AL55)</f>
        <v>17</v>
      </c>
      <c r="AM56" s="165">
        <f t="shared" si="22"/>
        <v>17</v>
      </c>
      <c r="AN56" s="165">
        <f t="shared" ref="AN56" si="23">SUM(AN54:AN55)</f>
        <v>13</v>
      </c>
      <c r="AR56"/>
      <c r="AS56"/>
      <c r="AT56"/>
      <c r="AU56"/>
      <c r="AV56"/>
      <c r="AW56"/>
    </row>
    <row r="57" spans="4:51" ht="60.75" customHeight="1">
      <c r="D57" s="167" t="s">
        <v>86</v>
      </c>
      <c r="E57" s="165">
        <f t="shared" ref="E57:J57" si="24">SUM(E43:E53)</f>
        <v>25</v>
      </c>
      <c r="F57" s="165">
        <f t="shared" si="24"/>
        <v>25</v>
      </c>
      <c r="G57" s="165">
        <f t="shared" si="24"/>
        <v>23</v>
      </c>
      <c r="H57" s="165">
        <f t="shared" si="24"/>
        <v>17</v>
      </c>
      <c r="I57" s="165">
        <f t="shared" si="24"/>
        <v>16</v>
      </c>
      <c r="J57" s="165">
        <f t="shared" si="24"/>
        <v>17</v>
      </c>
      <c r="K57" s="165">
        <f t="shared" ref="K57:AK57" si="25">SUM(K43:K53)</f>
        <v>23</v>
      </c>
      <c r="L57" s="165">
        <f t="shared" si="25"/>
        <v>25</v>
      </c>
      <c r="M57" s="165">
        <f t="shared" si="25"/>
        <v>25</v>
      </c>
      <c r="N57" s="165">
        <f t="shared" si="25"/>
        <v>25</v>
      </c>
      <c r="O57" s="165">
        <f t="shared" si="25"/>
        <v>27</v>
      </c>
      <c r="P57" s="165">
        <f t="shared" si="25"/>
        <v>22</v>
      </c>
      <c r="Q57" s="165">
        <f t="shared" si="25"/>
        <v>22</v>
      </c>
      <c r="R57" s="165">
        <f t="shared" si="25"/>
        <v>19</v>
      </c>
      <c r="S57" s="165">
        <f t="shared" si="25"/>
        <v>24</v>
      </c>
      <c r="T57" s="165">
        <f t="shared" si="25"/>
        <v>25</v>
      </c>
      <c r="U57" s="165">
        <f t="shared" si="25"/>
        <v>24</v>
      </c>
      <c r="V57" s="165">
        <f t="shared" si="25"/>
        <v>25</v>
      </c>
      <c r="W57" s="165">
        <f t="shared" si="25"/>
        <v>25</v>
      </c>
      <c r="X57" s="165">
        <f t="shared" si="25"/>
        <v>19</v>
      </c>
      <c r="Y57" s="165">
        <f t="shared" si="25"/>
        <v>18</v>
      </c>
      <c r="Z57" s="165">
        <f t="shared" si="25"/>
        <v>25</v>
      </c>
      <c r="AA57" s="165">
        <f t="shared" si="25"/>
        <v>25</v>
      </c>
      <c r="AB57" s="165">
        <f t="shared" si="25"/>
        <v>25</v>
      </c>
      <c r="AC57" s="165">
        <f t="shared" si="25"/>
        <v>25</v>
      </c>
      <c r="AD57" s="165">
        <f t="shared" si="25"/>
        <v>26</v>
      </c>
      <c r="AE57" s="165">
        <f t="shared" si="25"/>
        <v>21</v>
      </c>
      <c r="AF57" s="165">
        <f t="shared" si="25"/>
        <v>21</v>
      </c>
      <c r="AG57" s="165">
        <f t="shared" si="25"/>
        <v>25</v>
      </c>
      <c r="AH57" s="165">
        <f t="shared" si="25"/>
        <v>25</v>
      </c>
      <c r="AI57" s="165">
        <f t="shared" si="25"/>
        <v>25</v>
      </c>
      <c r="AJ57" s="165">
        <f t="shared" si="25"/>
        <v>25</v>
      </c>
      <c r="AK57" s="165">
        <f t="shared" si="25"/>
        <v>21</v>
      </c>
      <c r="AL57" s="165">
        <f t="shared" ref="AL57:AM57" si="26">SUM(AL43:AL53)</f>
        <v>20</v>
      </c>
      <c r="AM57" s="165">
        <f t="shared" si="26"/>
        <v>20</v>
      </c>
      <c r="AN57" s="165">
        <f t="shared" ref="AN57" si="27">SUM(AN43:AN53)</f>
        <v>24</v>
      </c>
      <c r="AR57"/>
      <c r="AS57"/>
      <c r="AT57"/>
      <c r="AU57"/>
      <c r="AV57"/>
      <c r="AW57"/>
    </row>
    <row r="58" spans="4:51" ht="24" customHeight="1">
      <c r="K58" s="12"/>
      <c r="L58" s="12"/>
      <c r="M58" s="12"/>
      <c r="N58" s="12"/>
      <c r="O58" s="12"/>
      <c r="P58" s="12"/>
      <c r="Q58" s="12"/>
      <c r="R58" s="12"/>
      <c r="S58" s="12"/>
      <c r="T58" s="12"/>
      <c r="U58" s="12"/>
      <c r="V58" s="12"/>
      <c r="W58" s="12"/>
      <c r="X58"/>
      <c r="Y58"/>
      <c r="Z58" s="12"/>
      <c r="AA58" s="12"/>
      <c r="AB58" s="12"/>
      <c r="AC58" s="12"/>
      <c r="AD58" s="12"/>
      <c r="AE58" s="12"/>
      <c r="AF58" s="12"/>
      <c r="AG58" s="12"/>
      <c r="AH58" s="12"/>
      <c r="AI58" s="12"/>
      <c r="AJ58" s="12"/>
      <c r="AK58" s="12"/>
      <c r="AL58" s="12"/>
      <c r="AM58" s="12"/>
      <c r="AN58" s="12"/>
      <c r="AR58"/>
      <c r="AS58"/>
      <c r="AT58"/>
      <c r="AU58"/>
      <c r="AV58"/>
      <c r="AW58"/>
      <c r="AX58"/>
      <c r="AY58"/>
    </row>
  </sheetData>
  <mergeCells count="7">
    <mergeCell ref="AR3:BB3"/>
    <mergeCell ref="A3:A4"/>
    <mergeCell ref="B3:B4"/>
    <mergeCell ref="C3:C4"/>
    <mergeCell ref="D3:D4"/>
    <mergeCell ref="AO3:AP3"/>
    <mergeCell ref="AQ3:AQ4"/>
  </mergeCells>
  <conditionalFormatting sqref="K3:AN3">
    <cfRule type="containsText" dxfId="27" priority="175" operator="containsText" text="Mg">
      <formula>NOT(ISERROR(SEARCH("Mg",K3)))</formula>
    </cfRule>
    <cfRule type="containsText" dxfId="26" priority="176" operator="containsText" text="Sb">
      <formula>NOT(ISERROR(SEARCH("Sb",K3)))</formula>
    </cfRule>
    <cfRule type="expression" dxfId="25" priority="177">
      <formula>#REF!=Sb</formula>
    </cfRule>
    <cfRule type="expression" dxfId="24" priority="178">
      <formula>#REF!=Sb</formula>
    </cfRule>
  </conditionalFormatting>
  <conditionalFormatting sqref="AQ5:AQ43">
    <cfRule type="cellIs" dxfId="23" priority="22" operator="greaterThan">
      <formula>2</formula>
    </cfRule>
  </conditionalFormatting>
  <pageMargins left="0.7" right="0.7" top="0.75" bottom="0.75" header="0.3" footer="0.3"/>
  <pageSetup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tabColor theme="4"/>
  </sheetPr>
  <dimension ref="A1:BH45"/>
  <sheetViews>
    <sheetView zoomScale="40" zoomScaleNormal="40" workbookViewId="0">
      <pane xSplit="4" topLeftCell="E1" activePane="topRight" state="frozen"/>
      <selection pane="topRight" activeCell="AF4" sqref="AF4:AN15"/>
    </sheetView>
  </sheetViews>
  <sheetFormatPr defaultColWidth="9.109375" defaultRowHeight="14.4"/>
  <cols>
    <col min="1" max="1" width="7" customWidth="1"/>
    <col min="2" max="2" width="41" customWidth="1"/>
    <col min="3" max="3" width="11.6640625" customWidth="1"/>
    <col min="4" max="4" width="9" bestFit="1" customWidth="1"/>
    <col min="5" max="5" width="7.5546875" customWidth="1"/>
    <col min="6" max="10" width="7.5546875" hidden="1" customWidth="1"/>
    <col min="11" max="22" width="7.109375" hidden="1" customWidth="1"/>
    <col min="23" max="23" width="7.33203125" hidden="1" customWidth="1"/>
    <col min="24" max="24" width="7.5546875" hidden="1" customWidth="1"/>
    <col min="25" max="27" width="7.33203125" hidden="1" customWidth="1"/>
    <col min="28" max="28" width="7.109375" hidden="1" customWidth="1"/>
    <col min="29" max="29" width="7.33203125" hidden="1" customWidth="1"/>
    <col min="30" max="30" width="6.33203125" hidden="1" customWidth="1"/>
    <col min="31" max="31" width="6.88671875" hidden="1" customWidth="1"/>
    <col min="32" max="32" width="7.5546875" customWidth="1"/>
    <col min="33" max="33" width="6.6640625" customWidth="1"/>
    <col min="34" max="34" width="6.33203125" customWidth="1"/>
    <col min="35" max="35" width="7.6640625" customWidth="1"/>
    <col min="36" max="36" width="8" customWidth="1"/>
    <col min="37" max="40" width="6.5546875" customWidth="1"/>
    <col min="41" max="41" width="15.33203125" bestFit="1" customWidth="1"/>
    <col min="42" max="42" width="15.33203125" customWidth="1"/>
    <col min="43" max="44" width="10.33203125" customWidth="1"/>
    <col min="45" max="45" width="12.33203125" bestFit="1" customWidth="1"/>
    <col min="46" max="53" width="9.109375" customWidth="1"/>
    <col min="54" max="55" width="9.109375" hidden="1" customWidth="1"/>
  </cols>
  <sheetData>
    <row r="1" spans="1:60" ht="16.5" customHeight="1" thickBot="1"/>
    <row r="2" spans="1:60" ht="23.4">
      <c r="A2" s="544" t="s">
        <v>0</v>
      </c>
      <c r="B2" s="555" t="s">
        <v>87</v>
      </c>
      <c r="C2" s="555" t="s">
        <v>2</v>
      </c>
      <c r="D2" s="557" t="s">
        <v>98</v>
      </c>
      <c r="E2" s="306"/>
      <c r="F2" s="306"/>
      <c r="G2" s="306"/>
      <c r="H2" s="306"/>
      <c r="I2" s="306"/>
      <c r="J2" s="306"/>
      <c r="K2" s="72" t="s">
        <v>453</v>
      </c>
      <c r="L2" s="72" t="str">
        <f>IF(K2="Sn","Sl",IF(K2="Sl","Rb",IF(K2="Rb","Km",IF(K2="Km","Jm",IF(K2="Jm","Sb",IF(K2="Sb","Mg",IF(K2="Mg","Sn")))))))</f>
        <v>Sn</v>
      </c>
      <c r="M2" s="72" t="str">
        <f t="shared" ref="M2:AK2" si="0">IF(L2="Sn","Sl",IF(L2="Sl","Rb",IF(L2="Rb","Km",IF(L2="Km","Jm",IF(L2="Jm","Sb",IF(L2="Sb","Mg",IF(L2="Mg","Sn")))))))</f>
        <v>Sl</v>
      </c>
      <c r="N2" s="72" t="str">
        <f t="shared" si="0"/>
        <v>Rb</v>
      </c>
      <c r="O2" s="72" t="str">
        <f t="shared" si="0"/>
        <v>Km</v>
      </c>
      <c r="P2" s="72" t="str">
        <f t="shared" si="0"/>
        <v>Jm</v>
      </c>
      <c r="Q2" s="72" t="str">
        <f t="shared" si="0"/>
        <v>Sb</v>
      </c>
      <c r="R2" s="72" t="str">
        <f t="shared" si="0"/>
        <v>Mg</v>
      </c>
      <c r="S2" s="72" t="str">
        <f t="shared" si="0"/>
        <v>Sn</v>
      </c>
      <c r="T2" s="72" t="str">
        <f t="shared" si="0"/>
        <v>Sl</v>
      </c>
      <c r="U2" s="72" t="str">
        <f t="shared" si="0"/>
        <v>Rb</v>
      </c>
      <c r="V2" s="72" t="str">
        <f t="shared" si="0"/>
        <v>Km</v>
      </c>
      <c r="W2" s="72" t="str">
        <f t="shared" si="0"/>
        <v>Jm</v>
      </c>
      <c r="X2" s="72" t="str">
        <f t="shared" si="0"/>
        <v>Sb</v>
      </c>
      <c r="Y2" s="72" t="str">
        <f t="shared" si="0"/>
        <v>Mg</v>
      </c>
      <c r="Z2" s="72" t="str">
        <f t="shared" si="0"/>
        <v>Sn</v>
      </c>
      <c r="AA2" s="72" t="str">
        <f t="shared" si="0"/>
        <v>Sl</v>
      </c>
      <c r="AB2" s="72" t="str">
        <f t="shared" si="0"/>
        <v>Rb</v>
      </c>
      <c r="AC2" s="72" t="str">
        <f t="shared" si="0"/>
        <v>Km</v>
      </c>
      <c r="AD2" s="72" t="str">
        <f t="shared" si="0"/>
        <v>Jm</v>
      </c>
      <c r="AE2" s="72" t="str">
        <f t="shared" si="0"/>
        <v>Sb</v>
      </c>
      <c r="AF2" s="72" t="str">
        <f t="shared" si="0"/>
        <v>Mg</v>
      </c>
      <c r="AG2" s="72" t="str">
        <f t="shared" si="0"/>
        <v>Sn</v>
      </c>
      <c r="AH2" s="72" t="str">
        <f t="shared" si="0"/>
        <v>Sl</v>
      </c>
      <c r="AI2" s="72" t="str">
        <f t="shared" si="0"/>
        <v>Rb</v>
      </c>
      <c r="AJ2" s="72" t="str">
        <f t="shared" si="0"/>
        <v>Km</v>
      </c>
      <c r="AK2" s="72" t="str">
        <f t="shared" si="0"/>
        <v>Jm</v>
      </c>
      <c r="AL2" s="72" t="str">
        <f t="shared" ref="AL2" si="1">IF(AK2="Sn","Sl",IF(AK2="Sl","Rb",IF(AK2="Rb","Km",IF(AK2="Km","Jm",IF(AK2="Jm","Sb",IF(AK2="Sb","Mg",IF(AK2="Mg","Sn")))))))</f>
        <v>Sb</v>
      </c>
      <c r="AM2" s="72" t="str">
        <f t="shared" ref="AM2" si="2">IF(AL2="Sn","Sl",IF(AL2="Sl","Rb",IF(AL2="Rb","Km",IF(AL2="Km","Jm",IF(AL2="Jm","Sb",IF(AL2="Sb","Mg",IF(AL2="Mg","Sn")))))))</f>
        <v>Mg</v>
      </c>
      <c r="AN2" s="446" t="str">
        <f t="shared" ref="AN2" si="3">IF(AM2="Sn","Sl",IF(AM2="Sl","Rb",IF(AM2="Rb","Km",IF(AM2="Km","Jm",IF(AM2="Jm","Sb",IF(AM2="Sb","Mg",IF(AM2="Mg","Sn")))))))</f>
        <v>Sn</v>
      </c>
      <c r="AO2" s="541" t="s">
        <v>401</v>
      </c>
      <c r="AP2" s="541"/>
      <c r="AQ2" s="541"/>
      <c r="AR2" s="541"/>
      <c r="AS2" s="541"/>
      <c r="AT2" s="552" t="s">
        <v>89</v>
      </c>
      <c r="AU2" s="553"/>
      <c r="AV2" s="553"/>
      <c r="AW2" s="553"/>
      <c r="AX2" s="553"/>
      <c r="AY2" s="553"/>
      <c r="AZ2" s="553"/>
      <c r="BA2" s="553"/>
      <c r="BB2" s="553"/>
      <c r="BC2" s="553"/>
      <c r="BD2" s="554"/>
      <c r="BE2" s="104"/>
      <c r="BF2" s="546" t="s">
        <v>412</v>
      </c>
      <c r="BG2" s="547"/>
      <c r="BH2" s="548"/>
    </row>
    <row r="3" spans="1:60" ht="24" thickBot="1">
      <c r="A3" s="545"/>
      <c r="B3" s="556"/>
      <c r="C3" s="556"/>
      <c r="D3" s="558"/>
      <c r="E3" s="307"/>
      <c r="F3" s="307"/>
      <c r="G3" s="307"/>
      <c r="H3" s="307"/>
      <c r="I3" s="307"/>
      <c r="J3" s="307"/>
      <c r="K3" s="243">
        <v>1</v>
      </c>
      <c r="L3" s="243">
        <v>2</v>
      </c>
      <c r="M3" s="243">
        <v>3</v>
      </c>
      <c r="N3" s="243">
        <v>4</v>
      </c>
      <c r="O3" s="243">
        <v>5</v>
      </c>
      <c r="P3" s="243">
        <v>6</v>
      </c>
      <c r="Q3" s="243">
        <v>7</v>
      </c>
      <c r="R3" s="243">
        <v>8</v>
      </c>
      <c r="S3" s="243">
        <v>9</v>
      </c>
      <c r="T3" s="243">
        <v>10</v>
      </c>
      <c r="U3" s="243">
        <v>11</v>
      </c>
      <c r="V3" s="243">
        <v>12</v>
      </c>
      <c r="W3" s="243">
        <v>13</v>
      </c>
      <c r="X3" s="243">
        <v>14</v>
      </c>
      <c r="Y3" s="243">
        <v>15</v>
      </c>
      <c r="Z3" s="243">
        <v>16</v>
      </c>
      <c r="AA3" s="243">
        <v>17</v>
      </c>
      <c r="AB3" s="243">
        <v>18</v>
      </c>
      <c r="AC3" s="243">
        <v>19</v>
      </c>
      <c r="AD3" s="243">
        <v>20</v>
      </c>
      <c r="AE3" s="243">
        <v>21</v>
      </c>
      <c r="AF3" s="243">
        <v>22</v>
      </c>
      <c r="AG3" s="243">
        <v>23</v>
      </c>
      <c r="AH3" s="243">
        <v>24</v>
      </c>
      <c r="AI3" s="243">
        <v>25</v>
      </c>
      <c r="AJ3" s="243">
        <v>26</v>
      </c>
      <c r="AK3" s="243">
        <v>27</v>
      </c>
      <c r="AL3" s="243">
        <v>28</v>
      </c>
      <c r="AM3" s="243">
        <v>29</v>
      </c>
      <c r="AN3" s="447">
        <v>30</v>
      </c>
      <c r="AO3" s="559" t="s">
        <v>56</v>
      </c>
      <c r="AP3" s="559"/>
      <c r="AQ3" s="451" t="s">
        <v>90</v>
      </c>
      <c r="AR3" s="449" t="s">
        <v>84</v>
      </c>
      <c r="AS3" s="450" t="s">
        <v>238</v>
      </c>
      <c r="AT3" s="448">
        <v>1</v>
      </c>
      <c r="AU3" s="108" t="s">
        <v>17</v>
      </c>
      <c r="AV3" s="108" t="s">
        <v>21</v>
      </c>
      <c r="AW3" s="108" t="s">
        <v>24</v>
      </c>
      <c r="AX3" s="108" t="s">
        <v>27</v>
      </c>
      <c r="AY3" s="108" t="s">
        <v>30</v>
      </c>
      <c r="AZ3" s="108" t="s">
        <v>32</v>
      </c>
      <c r="BA3" s="108">
        <v>2</v>
      </c>
      <c r="BB3" s="108" t="s">
        <v>37</v>
      </c>
      <c r="BC3" s="108" t="s">
        <v>40</v>
      </c>
      <c r="BD3" s="109">
        <v>3</v>
      </c>
      <c r="BE3" s="110" t="s">
        <v>238</v>
      </c>
      <c r="BF3" s="549"/>
      <c r="BG3" s="550"/>
      <c r="BH3" s="551"/>
    </row>
    <row r="4" spans="1:60" ht="30" customHeight="1" thickTop="1" thickBot="1">
      <c r="A4" s="246">
        <v>1</v>
      </c>
      <c r="B4" s="282" t="s">
        <v>75</v>
      </c>
      <c r="C4" s="247"/>
      <c r="D4" s="247"/>
      <c r="E4" s="247"/>
      <c r="F4" s="244">
        <v>1</v>
      </c>
      <c r="G4" s="244">
        <v>2</v>
      </c>
      <c r="H4" s="382" t="s">
        <v>56</v>
      </c>
      <c r="I4" s="382" t="s">
        <v>56</v>
      </c>
      <c r="J4" s="244">
        <v>1</v>
      </c>
      <c r="K4" s="244">
        <v>2</v>
      </c>
      <c r="L4" s="244">
        <v>2</v>
      </c>
      <c r="M4" s="382" t="s">
        <v>56</v>
      </c>
      <c r="N4" s="382" t="s">
        <v>56</v>
      </c>
      <c r="O4" s="244">
        <v>1</v>
      </c>
      <c r="P4" s="244">
        <v>2</v>
      </c>
      <c r="Q4" s="244">
        <v>2</v>
      </c>
      <c r="R4" s="382" t="s">
        <v>56</v>
      </c>
      <c r="S4" s="244">
        <v>1</v>
      </c>
      <c r="T4" s="244" t="s">
        <v>24</v>
      </c>
      <c r="U4" s="244">
        <v>2</v>
      </c>
      <c r="V4" s="244">
        <v>2</v>
      </c>
      <c r="W4" s="382" t="s">
        <v>56</v>
      </c>
      <c r="X4" s="244">
        <v>1</v>
      </c>
      <c r="Y4" s="382" t="s">
        <v>56</v>
      </c>
      <c r="Z4" s="244" t="s">
        <v>24</v>
      </c>
      <c r="AA4" s="244">
        <v>1</v>
      </c>
      <c r="AB4" s="244">
        <v>2</v>
      </c>
      <c r="AC4" s="382" t="s">
        <v>56</v>
      </c>
      <c r="AD4" s="244">
        <v>1</v>
      </c>
      <c r="AE4" s="382" t="s">
        <v>56</v>
      </c>
      <c r="AF4" s="384" t="s">
        <v>84</v>
      </c>
      <c r="AG4" s="385" t="s">
        <v>56</v>
      </c>
      <c r="AH4" s="385" t="s">
        <v>56</v>
      </c>
      <c r="AI4" s="244">
        <v>1</v>
      </c>
      <c r="AJ4" s="244">
        <v>2</v>
      </c>
      <c r="AK4" s="244">
        <v>2</v>
      </c>
      <c r="AL4" s="382" t="s">
        <v>56</v>
      </c>
      <c r="AM4" s="382" t="s">
        <v>56</v>
      </c>
      <c r="AN4" s="244">
        <v>1</v>
      </c>
      <c r="AO4" s="542">
        <f>COUNTIF(K4:AN4,"L")</f>
        <v>11</v>
      </c>
      <c r="AP4" s="543"/>
      <c r="AQ4" s="303">
        <v>11</v>
      </c>
      <c r="AR4" s="112">
        <f>COUNTIF(J4:AN4,"CT")</f>
        <v>1</v>
      </c>
      <c r="AS4" s="112">
        <f>AO4+AR4</f>
        <v>12</v>
      </c>
      <c r="AT4" s="113">
        <f t="shared" ref="AT4:AT15" si="4">COUNTIF(K4:AN4,"1")</f>
        <v>7</v>
      </c>
      <c r="AU4" s="113">
        <f t="shared" ref="AU4:AU15" si="5">COUNTIF(K4:AN4,"1A")</f>
        <v>0</v>
      </c>
      <c r="AV4" s="113">
        <f t="shared" ref="AV4:AV15" si="6">COUNTIF(K4:AN4,"1B")</f>
        <v>0</v>
      </c>
      <c r="AW4" s="113">
        <f t="shared" ref="AW4:AW15" si="7">COUNTIF(K4:AN4,"1C")</f>
        <v>2</v>
      </c>
      <c r="AX4" s="113">
        <f t="shared" ref="AX4:AX15" si="8">COUNTIF(K4:AN4,"1D")</f>
        <v>0</v>
      </c>
      <c r="AY4" s="113">
        <f t="shared" ref="AY4:AY15" si="9">COUNTIF(K4:AN4,"1E")</f>
        <v>0</v>
      </c>
      <c r="AZ4" s="113">
        <f t="shared" ref="AZ4:AZ15" si="10">COUNTIF(K4:AN4,"1F")</f>
        <v>0</v>
      </c>
      <c r="BA4" s="113">
        <f t="shared" ref="BA4:BA15" si="11">COUNTIF(K4:AN4,"2")</f>
        <v>9</v>
      </c>
      <c r="BB4" s="113"/>
      <c r="BC4" s="113"/>
      <c r="BD4" s="113">
        <f t="shared" ref="BD4:BD15" si="12">COUNTIF(K4:AN4,"3")</f>
        <v>0</v>
      </c>
      <c r="BE4" s="113">
        <f>SUM(AZ4:AZ4:BD4)</f>
        <v>9</v>
      </c>
      <c r="BF4" s="560">
        <f>AT4+AU4+AV4+AW4+AX4+AY4+AZ4+BA4+BD4+AR4</f>
        <v>19</v>
      </c>
      <c r="BG4" s="560"/>
      <c r="BH4" s="560"/>
    </row>
    <row r="5" spans="1:60" ht="28.2" customHeight="1" thickTop="1" thickBot="1">
      <c r="A5" s="246">
        <v>2</v>
      </c>
      <c r="B5" s="282" t="s">
        <v>80</v>
      </c>
      <c r="C5" s="247">
        <v>168574</v>
      </c>
      <c r="D5" s="247">
        <v>1007</v>
      </c>
      <c r="E5" s="247"/>
      <c r="F5" s="382" t="s">
        <v>56</v>
      </c>
      <c r="G5" s="382" t="s">
        <v>56</v>
      </c>
      <c r="H5" s="244">
        <v>1</v>
      </c>
      <c r="I5" s="244">
        <v>1</v>
      </c>
      <c r="J5" s="244">
        <v>2</v>
      </c>
      <c r="K5" s="383">
        <v>3</v>
      </c>
      <c r="L5" s="383">
        <v>3</v>
      </c>
      <c r="M5" s="382" t="s">
        <v>56</v>
      </c>
      <c r="N5" s="382" t="s">
        <v>56</v>
      </c>
      <c r="O5" s="244">
        <v>2</v>
      </c>
      <c r="P5" s="382" t="s">
        <v>56</v>
      </c>
      <c r="Q5" s="244">
        <v>1</v>
      </c>
      <c r="R5" s="244">
        <v>1</v>
      </c>
      <c r="S5" s="244">
        <v>2</v>
      </c>
      <c r="T5" s="244">
        <v>2</v>
      </c>
      <c r="U5" s="382" t="s">
        <v>56</v>
      </c>
      <c r="V5" s="382" t="s">
        <v>56</v>
      </c>
      <c r="W5" s="244">
        <v>2</v>
      </c>
      <c r="X5" s="385" t="s">
        <v>56</v>
      </c>
      <c r="Y5" s="385" t="s">
        <v>56</v>
      </c>
      <c r="Z5" s="383">
        <v>3</v>
      </c>
      <c r="AA5" s="383">
        <v>3</v>
      </c>
      <c r="AB5" s="382" t="s">
        <v>56</v>
      </c>
      <c r="AC5" s="244">
        <v>1</v>
      </c>
      <c r="AD5" s="244">
        <v>2</v>
      </c>
      <c r="AE5" s="382" t="s">
        <v>56</v>
      </c>
      <c r="AF5" s="384" t="s">
        <v>84</v>
      </c>
      <c r="AG5" s="244">
        <v>1</v>
      </c>
      <c r="AH5" s="244">
        <v>1</v>
      </c>
      <c r="AI5" s="244">
        <v>2</v>
      </c>
      <c r="AJ5" s="382" t="s">
        <v>56</v>
      </c>
      <c r="AK5" s="382" t="s">
        <v>56</v>
      </c>
      <c r="AL5" s="244">
        <v>1</v>
      </c>
      <c r="AM5" s="383">
        <v>3</v>
      </c>
      <c r="AN5" s="383">
        <v>3</v>
      </c>
      <c r="AO5" s="539">
        <f t="shared" ref="AO5:AO15" si="13">COUNTIF(K5:AN5,"L")</f>
        <v>11</v>
      </c>
      <c r="AP5" s="540"/>
      <c r="AQ5" s="303">
        <v>11</v>
      </c>
      <c r="AR5" s="112">
        <f t="shared" ref="AR5:AR15" si="14">COUNTIF(J5:AN5,"CT")</f>
        <v>1</v>
      </c>
      <c r="AS5" s="112">
        <f t="shared" ref="AS5:AS15" si="15">AO5+AR5</f>
        <v>12</v>
      </c>
      <c r="AT5" s="113">
        <f t="shared" si="4"/>
        <v>6</v>
      </c>
      <c r="AU5" s="113">
        <f t="shared" si="5"/>
        <v>0</v>
      </c>
      <c r="AV5" s="113">
        <f t="shared" si="6"/>
        <v>0</v>
      </c>
      <c r="AW5" s="113">
        <f t="shared" si="7"/>
        <v>0</v>
      </c>
      <c r="AX5" s="113">
        <f t="shared" si="8"/>
        <v>0</v>
      </c>
      <c r="AY5" s="113">
        <f t="shared" si="9"/>
        <v>0</v>
      </c>
      <c r="AZ5" s="113">
        <f t="shared" si="10"/>
        <v>0</v>
      </c>
      <c r="BA5" s="113">
        <f t="shared" si="11"/>
        <v>6</v>
      </c>
      <c r="BB5" s="113"/>
      <c r="BC5" s="113"/>
      <c r="BD5" s="113">
        <f t="shared" si="12"/>
        <v>6</v>
      </c>
      <c r="BE5" s="113">
        <f>SUM(AZ5:AZ5:BD5)</f>
        <v>12</v>
      </c>
      <c r="BF5" s="560">
        <f t="shared" ref="BF5:BF14" si="16">AT5+AU5+AV5+AW5+AX5+AY5+AZ5+BA5+BD5+AR5</f>
        <v>19</v>
      </c>
      <c r="BG5" s="560"/>
      <c r="BH5" s="560"/>
    </row>
    <row r="6" spans="1:60" ht="31.2" customHeight="1" thickTop="1" thickBot="1">
      <c r="A6" s="246">
        <v>3</v>
      </c>
      <c r="B6" s="282" t="s">
        <v>82</v>
      </c>
      <c r="C6" s="247">
        <v>172002</v>
      </c>
      <c r="D6" s="247">
        <v>1043</v>
      </c>
      <c r="E6" s="247"/>
      <c r="F6" s="382" t="s">
        <v>56</v>
      </c>
      <c r="G6" s="244">
        <v>1</v>
      </c>
      <c r="H6" s="244">
        <v>2</v>
      </c>
      <c r="I6" s="383">
        <v>3</v>
      </c>
      <c r="J6" s="383">
        <v>3</v>
      </c>
      <c r="K6" s="382" t="s">
        <v>56</v>
      </c>
      <c r="L6" s="382" t="s">
        <v>56</v>
      </c>
      <c r="M6" s="244">
        <v>1</v>
      </c>
      <c r="N6" s="244">
        <v>2</v>
      </c>
      <c r="O6" s="385" t="s">
        <v>56</v>
      </c>
      <c r="P6" s="384" t="s">
        <v>84</v>
      </c>
      <c r="Q6" s="383">
        <v>3</v>
      </c>
      <c r="R6" s="383">
        <v>3</v>
      </c>
      <c r="S6" s="382" t="s">
        <v>56</v>
      </c>
      <c r="T6" s="244">
        <v>1</v>
      </c>
      <c r="U6" s="382" t="s">
        <v>56</v>
      </c>
      <c r="V6" s="244">
        <v>1</v>
      </c>
      <c r="W6" s="383">
        <v>3</v>
      </c>
      <c r="X6" s="382" t="s">
        <v>56</v>
      </c>
      <c r="Y6" s="244">
        <v>1</v>
      </c>
      <c r="Z6" s="244">
        <v>2</v>
      </c>
      <c r="AA6" s="244">
        <v>2</v>
      </c>
      <c r="AB6" s="382" t="s">
        <v>56</v>
      </c>
      <c r="AC6" s="383">
        <v>3</v>
      </c>
      <c r="AD6" s="382" t="s">
        <v>56</v>
      </c>
      <c r="AE6" s="244">
        <v>2</v>
      </c>
      <c r="AF6" s="244">
        <v>2</v>
      </c>
      <c r="AG6" s="383">
        <v>3</v>
      </c>
      <c r="AH6" s="383">
        <v>3</v>
      </c>
      <c r="AI6" s="382" t="s">
        <v>56</v>
      </c>
      <c r="AJ6" s="382" t="s">
        <v>56</v>
      </c>
      <c r="AK6" s="244">
        <v>1</v>
      </c>
      <c r="AL6" s="244">
        <v>2</v>
      </c>
      <c r="AM6" s="244">
        <v>2</v>
      </c>
      <c r="AN6" s="382" t="s">
        <v>56</v>
      </c>
      <c r="AO6" s="539">
        <f t="shared" si="13"/>
        <v>11</v>
      </c>
      <c r="AP6" s="540"/>
      <c r="AQ6" s="303">
        <v>11</v>
      </c>
      <c r="AR6" s="112">
        <f t="shared" si="14"/>
        <v>1</v>
      </c>
      <c r="AS6" s="112">
        <f t="shared" si="15"/>
        <v>12</v>
      </c>
      <c r="AT6" s="113">
        <f t="shared" si="4"/>
        <v>5</v>
      </c>
      <c r="AU6" s="113">
        <f t="shared" si="5"/>
        <v>0</v>
      </c>
      <c r="AV6" s="113">
        <f t="shared" si="6"/>
        <v>0</v>
      </c>
      <c r="AW6" s="113">
        <f t="shared" si="7"/>
        <v>0</v>
      </c>
      <c r="AX6" s="113">
        <f t="shared" si="8"/>
        <v>0</v>
      </c>
      <c r="AY6" s="113">
        <f t="shared" si="9"/>
        <v>0</v>
      </c>
      <c r="AZ6" s="113">
        <f t="shared" si="10"/>
        <v>0</v>
      </c>
      <c r="BA6" s="113">
        <f t="shared" si="11"/>
        <v>7</v>
      </c>
      <c r="BB6" s="113"/>
      <c r="BC6" s="113"/>
      <c r="BD6" s="113">
        <f t="shared" si="12"/>
        <v>6</v>
      </c>
      <c r="BE6" s="113">
        <f>SUM(AZ6:AZ6:BD6)</f>
        <v>13</v>
      </c>
      <c r="BF6" s="560">
        <f t="shared" si="16"/>
        <v>19</v>
      </c>
      <c r="BG6" s="560"/>
      <c r="BH6" s="560"/>
    </row>
    <row r="7" spans="1:60" ht="33" customHeight="1" thickTop="1" thickBot="1">
      <c r="A7" s="246">
        <v>4</v>
      </c>
      <c r="B7" s="282" t="s">
        <v>81</v>
      </c>
      <c r="C7" s="247">
        <v>159155</v>
      </c>
      <c r="D7" s="247">
        <v>1014</v>
      </c>
      <c r="E7" s="247"/>
      <c r="F7" s="244">
        <v>2</v>
      </c>
      <c r="G7" s="382" t="s">
        <v>56</v>
      </c>
      <c r="H7" s="382" t="s">
        <v>56</v>
      </c>
      <c r="I7" s="244">
        <v>2</v>
      </c>
      <c r="J7" s="382" t="s">
        <v>56</v>
      </c>
      <c r="K7" s="244">
        <v>1</v>
      </c>
      <c r="L7" s="244">
        <v>1</v>
      </c>
      <c r="M7" s="244">
        <v>2</v>
      </c>
      <c r="N7" s="244">
        <v>2</v>
      </c>
      <c r="O7" s="382" t="s">
        <v>56</v>
      </c>
      <c r="P7" s="244">
        <v>1</v>
      </c>
      <c r="Q7" s="382" t="s">
        <v>56</v>
      </c>
      <c r="R7" s="244">
        <v>2</v>
      </c>
      <c r="S7" s="385" t="s">
        <v>56</v>
      </c>
      <c r="T7" s="385" t="s">
        <v>56</v>
      </c>
      <c r="U7" s="244">
        <v>1</v>
      </c>
      <c r="V7" s="382" t="s">
        <v>56</v>
      </c>
      <c r="W7" s="244">
        <v>1</v>
      </c>
      <c r="X7" s="244">
        <v>2</v>
      </c>
      <c r="Y7" s="244">
        <v>2</v>
      </c>
      <c r="Z7" s="244">
        <v>2</v>
      </c>
      <c r="AA7" s="382" t="s">
        <v>56</v>
      </c>
      <c r="AB7" s="244">
        <v>1</v>
      </c>
      <c r="AC7" s="244">
        <v>2</v>
      </c>
      <c r="AD7" s="382" t="s">
        <v>56</v>
      </c>
      <c r="AE7" s="244">
        <v>1</v>
      </c>
      <c r="AF7" s="244">
        <v>1</v>
      </c>
      <c r="AG7" s="244">
        <v>2</v>
      </c>
      <c r="AH7" s="244">
        <v>2</v>
      </c>
      <c r="AI7" s="382" t="s">
        <v>56</v>
      </c>
      <c r="AJ7" s="244">
        <v>1</v>
      </c>
      <c r="AK7" s="382" t="s">
        <v>56</v>
      </c>
      <c r="AL7" s="382" t="s">
        <v>56</v>
      </c>
      <c r="AM7" s="244">
        <v>1</v>
      </c>
      <c r="AN7" s="244">
        <v>2</v>
      </c>
      <c r="AO7" s="539">
        <f t="shared" si="13"/>
        <v>10</v>
      </c>
      <c r="AP7" s="540"/>
      <c r="AQ7" s="303">
        <v>11</v>
      </c>
      <c r="AR7" s="112">
        <f t="shared" si="14"/>
        <v>0</v>
      </c>
      <c r="AS7" s="112">
        <f t="shared" si="15"/>
        <v>10</v>
      </c>
      <c r="AT7" s="113">
        <f t="shared" si="4"/>
        <v>10</v>
      </c>
      <c r="AU7" s="113">
        <f t="shared" si="5"/>
        <v>0</v>
      </c>
      <c r="AV7" s="113">
        <f t="shared" si="6"/>
        <v>0</v>
      </c>
      <c r="AW7" s="113">
        <f t="shared" si="7"/>
        <v>0</v>
      </c>
      <c r="AX7" s="113">
        <f t="shared" si="8"/>
        <v>0</v>
      </c>
      <c r="AY7" s="113">
        <f t="shared" si="9"/>
        <v>0</v>
      </c>
      <c r="AZ7" s="113">
        <f t="shared" si="10"/>
        <v>0</v>
      </c>
      <c r="BA7" s="113">
        <f t="shared" si="11"/>
        <v>10</v>
      </c>
      <c r="BB7" s="113"/>
      <c r="BC7" s="113"/>
      <c r="BD7" s="113">
        <f t="shared" si="12"/>
        <v>0</v>
      </c>
      <c r="BE7" s="113">
        <f>SUM(AZ7:AZ7:BD7)</f>
        <v>10</v>
      </c>
      <c r="BF7" s="560">
        <f t="shared" si="16"/>
        <v>20</v>
      </c>
      <c r="BG7" s="560"/>
      <c r="BH7" s="560"/>
    </row>
    <row r="8" spans="1:60" ht="29.4" customHeight="1" thickTop="1" thickBot="1">
      <c r="A8" s="246">
        <v>5</v>
      </c>
      <c r="B8" s="248" t="s">
        <v>119</v>
      </c>
      <c r="C8" s="249">
        <v>195943</v>
      </c>
      <c r="D8" s="249">
        <v>4083</v>
      </c>
      <c r="E8" s="249"/>
      <c r="F8" s="244">
        <v>2</v>
      </c>
      <c r="G8" s="383">
        <v>3</v>
      </c>
      <c r="H8" s="382" t="s">
        <v>56</v>
      </c>
      <c r="I8" s="382" t="s">
        <v>56</v>
      </c>
      <c r="J8" s="244">
        <v>1</v>
      </c>
      <c r="K8" s="386" t="s">
        <v>24</v>
      </c>
      <c r="L8" s="382" t="s">
        <v>56</v>
      </c>
      <c r="M8" s="383">
        <v>3</v>
      </c>
      <c r="N8" s="382" t="s">
        <v>56</v>
      </c>
      <c r="O8" s="386" t="s">
        <v>24</v>
      </c>
      <c r="P8" s="383">
        <v>3</v>
      </c>
      <c r="Q8" s="382" t="s">
        <v>56</v>
      </c>
      <c r="R8" s="382" t="s">
        <v>56</v>
      </c>
      <c r="S8" s="244">
        <v>1</v>
      </c>
      <c r="T8" s="244">
        <v>1</v>
      </c>
      <c r="U8" s="382" t="s">
        <v>56</v>
      </c>
      <c r="V8" s="244">
        <v>1</v>
      </c>
      <c r="W8" s="386">
        <v>2</v>
      </c>
      <c r="X8" s="383">
        <v>3</v>
      </c>
      <c r="Y8" s="383">
        <v>3</v>
      </c>
      <c r="Z8" s="385" t="s">
        <v>56</v>
      </c>
      <c r="AA8" s="384" t="s">
        <v>84</v>
      </c>
      <c r="AB8" s="385" t="s">
        <v>56</v>
      </c>
      <c r="AC8" s="244">
        <v>2</v>
      </c>
      <c r="AD8" s="244">
        <v>2</v>
      </c>
      <c r="AE8" s="382" t="s">
        <v>56</v>
      </c>
      <c r="AF8" s="382" t="s">
        <v>56</v>
      </c>
      <c r="AG8" s="244">
        <v>1</v>
      </c>
      <c r="AH8" s="386" t="s">
        <v>24</v>
      </c>
      <c r="AI8" s="383">
        <v>3</v>
      </c>
      <c r="AJ8" s="383">
        <v>3</v>
      </c>
      <c r="AK8" s="382" t="s">
        <v>56</v>
      </c>
      <c r="AL8" s="386" t="s">
        <v>24</v>
      </c>
      <c r="AM8" s="386" t="s">
        <v>24</v>
      </c>
      <c r="AN8" s="382" t="s">
        <v>56</v>
      </c>
      <c r="AO8" s="539">
        <f t="shared" si="13"/>
        <v>11</v>
      </c>
      <c r="AP8" s="540"/>
      <c r="AQ8" s="303">
        <v>11</v>
      </c>
      <c r="AR8" s="112">
        <f t="shared" si="14"/>
        <v>1</v>
      </c>
      <c r="AS8" s="112">
        <f t="shared" si="15"/>
        <v>12</v>
      </c>
      <c r="AT8" s="113">
        <f t="shared" si="4"/>
        <v>4</v>
      </c>
      <c r="AU8" s="113">
        <f t="shared" si="5"/>
        <v>0</v>
      </c>
      <c r="AV8" s="113">
        <f t="shared" si="6"/>
        <v>0</v>
      </c>
      <c r="AW8" s="113">
        <f t="shared" si="7"/>
        <v>5</v>
      </c>
      <c r="AX8" s="113">
        <f t="shared" si="8"/>
        <v>0</v>
      </c>
      <c r="AY8" s="113">
        <f t="shared" si="9"/>
        <v>0</v>
      </c>
      <c r="AZ8" s="113">
        <f t="shared" si="10"/>
        <v>0</v>
      </c>
      <c r="BA8" s="113">
        <f t="shared" si="11"/>
        <v>3</v>
      </c>
      <c r="BB8" s="113"/>
      <c r="BC8" s="113"/>
      <c r="BD8" s="113">
        <f t="shared" si="12"/>
        <v>6</v>
      </c>
      <c r="BE8" s="113">
        <f>SUM(AZ8:AZ8:BD8)</f>
        <v>9</v>
      </c>
      <c r="BF8" s="560">
        <f t="shared" si="16"/>
        <v>19</v>
      </c>
      <c r="BG8" s="560"/>
      <c r="BH8" s="560"/>
    </row>
    <row r="9" spans="1:60" ht="29.4" customHeight="1" thickTop="1" thickBot="1">
      <c r="A9" s="246">
        <v>6</v>
      </c>
      <c r="B9" s="282" t="s">
        <v>123</v>
      </c>
      <c r="C9" s="247"/>
      <c r="D9" s="247"/>
      <c r="E9" s="247"/>
      <c r="F9" s="386" t="s">
        <v>24</v>
      </c>
      <c r="G9" s="244">
        <v>2</v>
      </c>
      <c r="H9" s="383">
        <v>3</v>
      </c>
      <c r="I9" s="382" t="s">
        <v>56</v>
      </c>
      <c r="J9" s="382" t="s">
        <v>56</v>
      </c>
      <c r="K9" s="244">
        <v>1</v>
      </c>
      <c r="L9" s="382" t="s">
        <v>56</v>
      </c>
      <c r="M9" s="244">
        <v>2</v>
      </c>
      <c r="N9" s="244">
        <v>2</v>
      </c>
      <c r="O9" s="383">
        <v>3</v>
      </c>
      <c r="P9" s="382" t="s">
        <v>56</v>
      </c>
      <c r="Q9" s="244">
        <v>1</v>
      </c>
      <c r="R9" s="244">
        <v>2</v>
      </c>
      <c r="S9" s="382" t="s">
        <v>56</v>
      </c>
      <c r="T9" s="383">
        <v>3</v>
      </c>
      <c r="U9" s="383">
        <v>3</v>
      </c>
      <c r="V9" s="382" t="s">
        <v>56</v>
      </c>
      <c r="W9" s="382" t="s">
        <v>56</v>
      </c>
      <c r="X9" s="244">
        <v>1</v>
      </c>
      <c r="Y9" s="244">
        <v>1</v>
      </c>
      <c r="Z9" s="386">
        <v>1</v>
      </c>
      <c r="AA9" s="385" t="s">
        <v>56</v>
      </c>
      <c r="AB9" s="385" t="s">
        <v>56</v>
      </c>
      <c r="AC9" s="384" t="s">
        <v>84</v>
      </c>
      <c r="AD9" s="383">
        <v>3</v>
      </c>
      <c r="AE9" s="383">
        <v>3</v>
      </c>
      <c r="AF9" s="382" t="s">
        <v>56</v>
      </c>
      <c r="AG9" s="382" t="s">
        <v>56</v>
      </c>
      <c r="AH9" s="244">
        <v>1</v>
      </c>
      <c r="AI9" s="386" t="s">
        <v>24</v>
      </c>
      <c r="AJ9" s="244" t="s">
        <v>24</v>
      </c>
      <c r="AK9" s="383">
        <v>3</v>
      </c>
      <c r="AL9" s="382" t="s">
        <v>56</v>
      </c>
      <c r="AM9" s="382" t="s">
        <v>56</v>
      </c>
      <c r="AN9" s="244">
        <v>1</v>
      </c>
      <c r="AO9" s="539">
        <f t="shared" si="13"/>
        <v>11</v>
      </c>
      <c r="AP9" s="540"/>
      <c r="AQ9" s="303">
        <v>11</v>
      </c>
      <c r="AR9" s="112">
        <f t="shared" si="14"/>
        <v>1</v>
      </c>
      <c r="AS9" s="112">
        <f t="shared" si="15"/>
        <v>12</v>
      </c>
      <c r="AT9" s="113">
        <f t="shared" si="4"/>
        <v>7</v>
      </c>
      <c r="AU9" s="113">
        <f t="shared" si="5"/>
        <v>0</v>
      </c>
      <c r="AV9" s="113">
        <f t="shared" si="6"/>
        <v>0</v>
      </c>
      <c r="AW9" s="113">
        <f t="shared" si="7"/>
        <v>2</v>
      </c>
      <c r="AX9" s="113">
        <f t="shared" si="8"/>
        <v>0</v>
      </c>
      <c r="AY9" s="113">
        <f t="shared" si="9"/>
        <v>0</v>
      </c>
      <c r="AZ9" s="113">
        <f t="shared" si="10"/>
        <v>0</v>
      </c>
      <c r="BA9" s="113">
        <f t="shared" si="11"/>
        <v>3</v>
      </c>
      <c r="BB9" s="113"/>
      <c r="BC9" s="113"/>
      <c r="BD9" s="113">
        <f t="shared" si="12"/>
        <v>6</v>
      </c>
      <c r="BE9" s="113">
        <f>SUM(AZ9:AZ9:BD9)</f>
        <v>9</v>
      </c>
      <c r="BF9" s="560">
        <f t="shared" si="16"/>
        <v>19</v>
      </c>
      <c r="BG9" s="560"/>
      <c r="BH9" s="560"/>
    </row>
    <row r="10" spans="1:60" ht="29.4" customHeight="1" thickTop="1" thickBot="1">
      <c r="A10" s="246">
        <v>7</v>
      </c>
      <c r="B10" s="276" t="s">
        <v>187</v>
      </c>
      <c r="C10" s="277">
        <v>199898</v>
      </c>
      <c r="D10" s="189"/>
      <c r="E10" s="189"/>
      <c r="F10" s="383">
        <v>3</v>
      </c>
      <c r="G10" s="382" t="s">
        <v>56</v>
      </c>
      <c r="H10" s="382" t="s">
        <v>56</v>
      </c>
      <c r="I10" s="244">
        <v>1</v>
      </c>
      <c r="J10" s="244" t="s">
        <v>24</v>
      </c>
      <c r="K10" s="244">
        <v>2</v>
      </c>
      <c r="L10" s="382" t="s">
        <v>56</v>
      </c>
      <c r="M10" s="244">
        <v>1</v>
      </c>
      <c r="N10" s="383">
        <v>3</v>
      </c>
      <c r="O10" s="385" t="s">
        <v>56</v>
      </c>
      <c r="P10" s="385" t="s">
        <v>56</v>
      </c>
      <c r="Q10" s="244">
        <v>2</v>
      </c>
      <c r="R10" s="382" t="s">
        <v>56</v>
      </c>
      <c r="S10" s="383">
        <v>3</v>
      </c>
      <c r="T10" s="382" t="s">
        <v>56</v>
      </c>
      <c r="U10" s="386" t="s">
        <v>24</v>
      </c>
      <c r="V10" s="383">
        <v>3</v>
      </c>
      <c r="W10" s="382" t="s">
        <v>56</v>
      </c>
      <c r="X10" s="382" t="s">
        <v>56</v>
      </c>
      <c r="Y10" s="386" t="s">
        <v>24</v>
      </c>
      <c r="Z10" s="244" t="s">
        <v>24</v>
      </c>
      <c r="AA10" s="386" t="s">
        <v>24</v>
      </c>
      <c r="AB10" s="383">
        <v>3</v>
      </c>
      <c r="AC10" s="382" t="s">
        <v>56</v>
      </c>
      <c r="AD10" s="386" t="s">
        <v>24</v>
      </c>
      <c r="AE10" s="244">
        <v>2</v>
      </c>
      <c r="AF10" s="383">
        <v>3</v>
      </c>
      <c r="AG10" s="382" t="s">
        <v>56</v>
      </c>
      <c r="AH10" s="382" t="s">
        <v>56</v>
      </c>
      <c r="AI10" s="244">
        <v>1</v>
      </c>
      <c r="AJ10" s="386" t="s">
        <v>24</v>
      </c>
      <c r="AK10" s="244">
        <v>2</v>
      </c>
      <c r="AL10" s="383">
        <v>3</v>
      </c>
      <c r="AM10" s="385" t="s">
        <v>56</v>
      </c>
      <c r="AN10" s="384" t="s">
        <v>84</v>
      </c>
      <c r="AO10" s="539">
        <f t="shared" si="13"/>
        <v>11</v>
      </c>
      <c r="AP10" s="540"/>
      <c r="AQ10" s="303">
        <v>11</v>
      </c>
      <c r="AR10" s="112">
        <f t="shared" si="14"/>
        <v>1</v>
      </c>
      <c r="AS10" s="112">
        <f t="shared" si="15"/>
        <v>12</v>
      </c>
      <c r="AT10" s="113">
        <f t="shared" si="4"/>
        <v>2</v>
      </c>
      <c r="AU10" s="113">
        <f t="shared" si="5"/>
        <v>0</v>
      </c>
      <c r="AV10" s="113">
        <f t="shared" si="6"/>
        <v>0</v>
      </c>
      <c r="AW10" s="113">
        <f t="shared" si="7"/>
        <v>6</v>
      </c>
      <c r="AX10" s="113">
        <f t="shared" si="8"/>
        <v>0</v>
      </c>
      <c r="AY10" s="113">
        <f t="shared" si="9"/>
        <v>0</v>
      </c>
      <c r="AZ10" s="113">
        <f t="shared" si="10"/>
        <v>0</v>
      </c>
      <c r="BA10" s="113">
        <f t="shared" si="11"/>
        <v>4</v>
      </c>
      <c r="BB10" s="113"/>
      <c r="BC10" s="113"/>
      <c r="BD10" s="113">
        <f t="shared" si="12"/>
        <v>6</v>
      </c>
      <c r="BE10" s="113">
        <f>SUM(AZ10:AZ10:BD10)</f>
        <v>10</v>
      </c>
      <c r="BF10" s="560">
        <f t="shared" si="16"/>
        <v>19</v>
      </c>
      <c r="BG10" s="560"/>
      <c r="BH10" s="560"/>
    </row>
    <row r="11" spans="1:60" ht="30" customHeight="1" thickTop="1" thickBot="1">
      <c r="A11" s="246">
        <v>8</v>
      </c>
      <c r="B11" s="282" t="s">
        <v>78</v>
      </c>
      <c r="C11" s="247"/>
      <c r="D11" s="247"/>
      <c r="E11" s="247"/>
      <c r="F11" s="385" t="s">
        <v>56</v>
      </c>
      <c r="G11" s="385" t="s">
        <v>56</v>
      </c>
      <c r="H11" s="244">
        <v>1</v>
      </c>
      <c r="I11" s="244" t="s">
        <v>24</v>
      </c>
      <c r="J11" s="382" t="s">
        <v>56</v>
      </c>
      <c r="K11" s="382" t="s">
        <v>56</v>
      </c>
      <c r="L11" s="244">
        <v>1</v>
      </c>
      <c r="M11" s="386" t="s">
        <v>24</v>
      </c>
      <c r="N11" s="382" t="s">
        <v>56</v>
      </c>
      <c r="O11" s="244" t="s">
        <v>24</v>
      </c>
      <c r="P11" s="386" t="s">
        <v>24</v>
      </c>
      <c r="Q11" s="382" t="s">
        <v>56</v>
      </c>
      <c r="R11" s="244">
        <v>1</v>
      </c>
      <c r="S11" s="244">
        <v>2</v>
      </c>
      <c r="T11" s="244">
        <v>2</v>
      </c>
      <c r="U11" s="382" t="s">
        <v>56</v>
      </c>
      <c r="V11" s="244" t="s">
        <v>24</v>
      </c>
      <c r="W11" s="244" t="s">
        <v>24</v>
      </c>
      <c r="X11" s="382" t="s">
        <v>56</v>
      </c>
      <c r="Y11" s="244">
        <v>2</v>
      </c>
      <c r="Z11" s="244">
        <v>2</v>
      </c>
      <c r="AA11" s="382" t="s">
        <v>56</v>
      </c>
      <c r="AB11" s="244" t="s">
        <v>24</v>
      </c>
      <c r="AC11" s="244" t="s">
        <v>24</v>
      </c>
      <c r="AD11" s="382" t="s">
        <v>56</v>
      </c>
      <c r="AE11" s="382" t="s">
        <v>56</v>
      </c>
      <c r="AF11" s="244">
        <v>1</v>
      </c>
      <c r="AG11" s="386" t="s">
        <v>24</v>
      </c>
      <c r="AH11" s="382" t="s">
        <v>56</v>
      </c>
      <c r="AI11" s="244">
        <v>2</v>
      </c>
      <c r="AJ11" s="244">
        <v>2</v>
      </c>
      <c r="AK11" s="385" t="s">
        <v>56</v>
      </c>
      <c r="AL11" s="385" t="s">
        <v>56</v>
      </c>
      <c r="AM11" s="244">
        <v>1</v>
      </c>
      <c r="AN11" s="244">
        <v>2</v>
      </c>
      <c r="AO11" s="539">
        <f t="shared" si="13"/>
        <v>11</v>
      </c>
      <c r="AP11" s="540"/>
      <c r="AQ11" s="303">
        <v>11</v>
      </c>
      <c r="AR11" s="112">
        <f t="shared" si="14"/>
        <v>0</v>
      </c>
      <c r="AS11" s="112">
        <f t="shared" si="15"/>
        <v>11</v>
      </c>
      <c r="AT11" s="113">
        <f t="shared" si="4"/>
        <v>4</v>
      </c>
      <c r="AU11" s="113">
        <f t="shared" si="5"/>
        <v>0</v>
      </c>
      <c r="AV11" s="113">
        <f t="shared" si="6"/>
        <v>0</v>
      </c>
      <c r="AW11" s="113">
        <f t="shared" si="7"/>
        <v>8</v>
      </c>
      <c r="AX11" s="113">
        <f t="shared" si="8"/>
        <v>0</v>
      </c>
      <c r="AY11" s="113">
        <f t="shared" si="9"/>
        <v>0</v>
      </c>
      <c r="AZ11" s="113">
        <f t="shared" si="10"/>
        <v>0</v>
      </c>
      <c r="BA11" s="113">
        <f t="shared" si="11"/>
        <v>7</v>
      </c>
      <c r="BB11" s="113"/>
      <c r="BC11" s="113"/>
      <c r="BD11" s="113">
        <f t="shared" si="12"/>
        <v>0</v>
      </c>
      <c r="BE11" s="113">
        <f>SUM(AZ11:AZ11:BD11)</f>
        <v>7</v>
      </c>
      <c r="BF11" s="560">
        <f t="shared" si="16"/>
        <v>19</v>
      </c>
      <c r="BG11" s="560"/>
      <c r="BH11" s="560"/>
    </row>
    <row r="12" spans="1:60" ht="32.4" customHeight="1" thickTop="1" thickBot="1">
      <c r="A12" s="246">
        <v>9</v>
      </c>
      <c r="B12" s="282" t="s">
        <v>222</v>
      </c>
      <c r="C12" s="247">
        <v>185446</v>
      </c>
      <c r="D12" s="247">
        <v>1020</v>
      </c>
      <c r="E12" s="247"/>
      <c r="F12" s="384" t="s">
        <v>84</v>
      </c>
      <c r="G12" s="382" t="s">
        <v>56</v>
      </c>
      <c r="H12" s="244">
        <v>1</v>
      </c>
      <c r="I12" s="382" t="s">
        <v>56</v>
      </c>
      <c r="J12" s="244">
        <v>2</v>
      </c>
      <c r="K12" s="382" t="s">
        <v>56</v>
      </c>
      <c r="L12" s="244">
        <v>2</v>
      </c>
      <c r="M12" s="382" t="s">
        <v>56</v>
      </c>
      <c r="N12" s="386" t="s">
        <v>24</v>
      </c>
      <c r="O12" s="244">
        <v>2</v>
      </c>
      <c r="P12" s="244">
        <v>2</v>
      </c>
      <c r="Q12" s="382" t="s">
        <v>56</v>
      </c>
      <c r="R12" s="382" t="s">
        <v>56</v>
      </c>
      <c r="S12" s="244" t="s">
        <v>24</v>
      </c>
      <c r="T12" s="382" t="s">
        <v>56</v>
      </c>
      <c r="U12" s="244">
        <v>1</v>
      </c>
      <c r="V12" s="386" t="s">
        <v>24</v>
      </c>
      <c r="W12" s="244">
        <v>2</v>
      </c>
      <c r="X12" s="244">
        <v>2</v>
      </c>
      <c r="Y12" s="385" t="s">
        <v>56</v>
      </c>
      <c r="Z12" s="385" t="s">
        <v>56</v>
      </c>
      <c r="AA12" s="244">
        <v>1</v>
      </c>
      <c r="AB12" s="244">
        <v>1</v>
      </c>
      <c r="AC12" s="244">
        <v>1</v>
      </c>
      <c r="AD12" s="244">
        <v>1</v>
      </c>
      <c r="AE12" s="382" t="s">
        <v>56</v>
      </c>
      <c r="AF12" s="382" t="s">
        <v>56</v>
      </c>
      <c r="AG12" s="244">
        <v>1</v>
      </c>
      <c r="AH12" s="244">
        <v>2</v>
      </c>
      <c r="AI12" s="386">
        <v>2</v>
      </c>
      <c r="AJ12" s="382" t="s">
        <v>56</v>
      </c>
      <c r="AK12" s="244">
        <v>1</v>
      </c>
      <c r="AL12" s="244">
        <v>1</v>
      </c>
      <c r="AM12" s="382" t="s">
        <v>56</v>
      </c>
      <c r="AN12" s="386" t="s">
        <v>24</v>
      </c>
      <c r="AO12" s="539">
        <f t="shared" si="13"/>
        <v>11</v>
      </c>
      <c r="AP12" s="540"/>
      <c r="AQ12" s="303">
        <v>11</v>
      </c>
      <c r="AR12" s="112">
        <f t="shared" si="14"/>
        <v>0</v>
      </c>
      <c r="AS12" s="112">
        <f t="shared" si="15"/>
        <v>11</v>
      </c>
      <c r="AT12" s="113">
        <f t="shared" si="4"/>
        <v>8</v>
      </c>
      <c r="AU12" s="113">
        <f t="shared" si="5"/>
        <v>0</v>
      </c>
      <c r="AV12" s="113">
        <f t="shared" si="6"/>
        <v>0</v>
      </c>
      <c r="AW12" s="113">
        <f t="shared" si="7"/>
        <v>4</v>
      </c>
      <c r="AX12" s="113">
        <f t="shared" si="8"/>
        <v>0</v>
      </c>
      <c r="AY12" s="113">
        <f t="shared" si="9"/>
        <v>0</v>
      </c>
      <c r="AZ12" s="113">
        <f t="shared" si="10"/>
        <v>0</v>
      </c>
      <c r="BA12" s="113">
        <f t="shared" si="11"/>
        <v>7</v>
      </c>
      <c r="BB12" s="113"/>
      <c r="BC12" s="113"/>
      <c r="BD12" s="113">
        <f t="shared" si="12"/>
        <v>0</v>
      </c>
      <c r="BE12" s="113">
        <f>SUM(AZ12:AZ12:BD12)</f>
        <v>7</v>
      </c>
      <c r="BF12" s="560">
        <f t="shared" si="16"/>
        <v>19</v>
      </c>
      <c r="BG12" s="560"/>
      <c r="BH12" s="560"/>
    </row>
    <row r="13" spans="1:60" ht="30.6" customHeight="1" thickTop="1" thickBot="1">
      <c r="A13" s="246">
        <v>10</v>
      </c>
      <c r="B13" s="248" t="s">
        <v>254</v>
      </c>
      <c r="C13" s="249"/>
      <c r="D13" s="249"/>
      <c r="E13" s="249"/>
      <c r="F13" s="244">
        <v>1</v>
      </c>
      <c r="G13" s="244">
        <v>1</v>
      </c>
      <c r="H13" s="244">
        <v>2</v>
      </c>
      <c r="I13" s="244">
        <v>2</v>
      </c>
      <c r="J13" s="382" t="s">
        <v>56</v>
      </c>
      <c r="K13" s="382" t="s">
        <v>56</v>
      </c>
      <c r="L13" s="386" t="s">
        <v>24</v>
      </c>
      <c r="M13" s="382" t="s">
        <v>56</v>
      </c>
      <c r="N13" s="244">
        <v>1</v>
      </c>
      <c r="O13" s="244">
        <v>1</v>
      </c>
      <c r="P13" s="384" t="s">
        <v>84</v>
      </c>
      <c r="Q13" s="385" t="s">
        <v>56</v>
      </c>
      <c r="R13" s="385" t="s">
        <v>56</v>
      </c>
      <c r="S13" s="244" t="s">
        <v>24</v>
      </c>
      <c r="T13" s="386" t="s">
        <v>24</v>
      </c>
      <c r="U13" s="244">
        <v>2</v>
      </c>
      <c r="V13" s="382" t="s">
        <v>56</v>
      </c>
      <c r="W13" s="244">
        <v>1</v>
      </c>
      <c r="X13" s="244" t="s">
        <v>24</v>
      </c>
      <c r="Y13" s="382" t="s">
        <v>56</v>
      </c>
      <c r="Z13" s="244" t="s">
        <v>24</v>
      </c>
      <c r="AA13" s="244">
        <v>2</v>
      </c>
      <c r="AB13" s="244">
        <v>2</v>
      </c>
      <c r="AC13" s="382" t="s">
        <v>56</v>
      </c>
      <c r="AD13" s="382" t="s">
        <v>56</v>
      </c>
      <c r="AE13" s="244">
        <v>1</v>
      </c>
      <c r="AF13" s="244">
        <v>2</v>
      </c>
      <c r="AG13" s="244">
        <v>2</v>
      </c>
      <c r="AH13" s="382" t="s">
        <v>56</v>
      </c>
      <c r="AI13" s="382" t="s">
        <v>56</v>
      </c>
      <c r="AJ13" s="244">
        <v>1</v>
      </c>
      <c r="AK13" s="386" t="s">
        <v>24</v>
      </c>
      <c r="AL13" s="244">
        <v>2</v>
      </c>
      <c r="AM13" s="244">
        <v>2</v>
      </c>
      <c r="AN13" s="382" t="s">
        <v>56</v>
      </c>
      <c r="AO13" s="539">
        <f t="shared" si="13"/>
        <v>11</v>
      </c>
      <c r="AP13" s="540"/>
      <c r="AQ13" s="303">
        <v>11</v>
      </c>
      <c r="AR13" s="112">
        <f t="shared" si="14"/>
        <v>1</v>
      </c>
      <c r="AS13" s="112">
        <f t="shared" si="15"/>
        <v>12</v>
      </c>
      <c r="AT13" s="113">
        <f t="shared" si="4"/>
        <v>5</v>
      </c>
      <c r="AU13" s="113">
        <f t="shared" si="5"/>
        <v>0</v>
      </c>
      <c r="AV13" s="113">
        <f t="shared" si="6"/>
        <v>0</v>
      </c>
      <c r="AW13" s="113">
        <f t="shared" si="7"/>
        <v>6</v>
      </c>
      <c r="AX13" s="113">
        <f t="shared" si="8"/>
        <v>0</v>
      </c>
      <c r="AY13" s="113">
        <f t="shared" si="9"/>
        <v>0</v>
      </c>
      <c r="AZ13" s="113">
        <f t="shared" si="10"/>
        <v>0</v>
      </c>
      <c r="BA13" s="113">
        <f t="shared" si="11"/>
        <v>7</v>
      </c>
      <c r="BB13" s="113"/>
      <c r="BC13" s="113"/>
      <c r="BD13" s="113">
        <f t="shared" si="12"/>
        <v>0</v>
      </c>
      <c r="BE13" s="113">
        <f>SUM(AZ13:AZ13:BD13)</f>
        <v>7</v>
      </c>
      <c r="BF13" s="560">
        <f t="shared" si="16"/>
        <v>19</v>
      </c>
      <c r="BG13" s="560"/>
      <c r="BH13" s="560"/>
    </row>
    <row r="14" spans="1:60" s="242" customFormat="1" ht="31.8" thickTop="1" thickBot="1">
      <c r="A14" s="250">
        <v>11</v>
      </c>
      <c r="B14" s="283" t="s">
        <v>255</v>
      </c>
      <c r="C14" s="251"/>
      <c r="D14" s="251"/>
      <c r="E14" s="251"/>
      <c r="F14" s="245">
        <v>2</v>
      </c>
      <c r="G14" s="245">
        <v>2</v>
      </c>
      <c r="H14" s="382" t="s">
        <v>56</v>
      </c>
      <c r="I14" s="245">
        <v>1</v>
      </c>
      <c r="J14" s="382" t="s">
        <v>56</v>
      </c>
      <c r="K14" s="382" t="s">
        <v>56</v>
      </c>
      <c r="L14" s="245">
        <v>2</v>
      </c>
      <c r="M14" s="245">
        <v>2</v>
      </c>
      <c r="N14" s="245">
        <v>2</v>
      </c>
      <c r="O14" s="245">
        <v>2</v>
      </c>
      <c r="P14" s="384" t="s">
        <v>84</v>
      </c>
      <c r="Q14" s="382" t="s">
        <v>56</v>
      </c>
      <c r="R14" s="382" t="s">
        <v>56</v>
      </c>
      <c r="S14" s="245">
        <v>1</v>
      </c>
      <c r="T14" s="245">
        <v>1</v>
      </c>
      <c r="U14" s="245">
        <v>1</v>
      </c>
      <c r="V14" s="245">
        <v>1</v>
      </c>
      <c r="W14" s="245">
        <v>1</v>
      </c>
      <c r="X14" s="382" t="s">
        <v>56</v>
      </c>
      <c r="Y14" s="382" t="s">
        <v>56</v>
      </c>
      <c r="Z14" s="245">
        <v>2</v>
      </c>
      <c r="AA14" s="245">
        <v>2</v>
      </c>
      <c r="AB14" s="382" t="s">
        <v>56</v>
      </c>
      <c r="AC14" s="245">
        <v>1</v>
      </c>
      <c r="AD14" s="245">
        <v>1</v>
      </c>
      <c r="AE14" s="382" t="s">
        <v>56</v>
      </c>
      <c r="AF14" s="382" t="s">
        <v>56</v>
      </c>
      <c r="AG14" s="384" t="s">
        <v>84</v>
      </c>
      <c r="AH14" s="245">
        <v>1</v>
      </c>
      <c r="AI14" s="245">
        <v>1</v>
      </c>
      <c r="AJ14" s="382" t="s">
        <v>56</v>
      </c>
      <c r="AK14" s="245">
        <v>2</v>
      </c>
      <c r="AL14" s="382" t="s">
        <v>56</v>
      </c>
      <c r="AM14" s="382" t="s">
        <v>56</v>
      </c>
      <c r="AN14" s="245">
        <v>1</v>
      </c>
      <c r="AO14" s="539">
        <f t="shared" si="13"/>
        <v>11</v>
      </c>
      <c r="AP14" s="540"/>
      <c r="AQ14" s="303">
        <v>11</v>
      </c>
      <c r="AR14" s="112">
        <f t="shared" si="14"/>
        <v>2</v>
      </c>
      <c r="AS14" s="112">
        <f t="shared" si="15"/>
        <v>13</v>
      </c>
      <c r="AT14" s="113">
        <f t="shared" si="4"/>
        <v>10</v>
      </c>
      <c r="AU14" s="113">
        <f t="shared" si="5"/>
        <v>0</v>
      </c>
      <c r="AV14" s="113">
        <f t="shared" si="6"/>
        <v>0</v>
      </c>
      <c r="AW14" s="113">
        <f t="shared" si="7"/>
        <v>0</v>
      </c>
      <c r="AX14" s="113">
        <f t="shared" si="8"/>
        <v>0</v>
      </c>
      <c r="AY14" s="113">
        <f t="shared" si="9"/>
        <v>0</v>
      </c>
      <c r="AZ14" s="113">
        <f t="shared" si="10"/>
        <v>0</v>
      </c>
      <c r="BA14" s="113">
        <f t="shared" si="11"/>
        <v>7</v>
      </c>
      <c r="BB14" s="113"/>
      <c r="BC14" s="113"/>
      <c r="BD14" s="113">
        <f t="shared" si="12"/>
        <v>0</v>
      </c>
      <c r="BE14" s="113">
        <f>SUM(AZ14:AZ14:BD14)</f>
        <v>7</v>
      </c>
      <c r="BF14" s="560">
        <f t="shared" si="16"/>
        <v>19</v>
      </c>
      <c r="BG14" s="560"/>
      <c r="BH14" s="560"/>
    </row>
    <row r="15" spans="1:60" ht="31.8" thickTop="1" thickBot="1">
      <c r="A15" s="252">
        <v>12</v>
      </c>
      <c r="B15" s="253" t="s">
        <v>157</v>
      </c>
      <c r="C15" s="254"/>
      <c r="D15" s="254"/>
      <c r="E15" s="254"/>
      <c r="F15" s="245">
        <v>1</v>
      </c>
      <c r="G15" s="245">
        <v>1</v>
      </c>
      <c r="H15" s="245">
        <v>1</v>
      </c>
      <c r="I15" s="382" t="s">
        <v>56</v>
      </c>
      <c r="J15" s="382" t="s">
        <v>56</v>
      </c>
      <c r="K15" s="382" t="s">
        <v>56</v>
      </c>
      <c r="L15" s="245">
        <v>1</v>
      </c>
      <c r="M15" s="245">
        <v>1</v>
      </c>
      <c r="N15" s="245">
        <v>1</v>
      </c>
      <c r="O15" s="245">
        <v>1</v>
      </c>
      <c r="P15" s="245">
        <v>1</v>
      </c>
      <c r="Q15" s="382" t="s">
        <v>56</v>
      </c>
      <c r="R15" s="382" t="s">
        <v>56</v>
      </c>
      <c r="S15" s="384" t="s">
        <v>84</v>
      </c>
      <c r="T15" s="384" t="s">
        <v>84</v>
      </c>
      <c r="U15" s="245">
        <v>2</v>
      </c>
      <c r="V15" s="245">
        <v>2</v>
      </c>
      <c r="W15" s="245">
        <v>2</v>
      </c>
      <c r="X15" s="382" t="s">
        <v>56</v>
      </c>
      <c r="Y15" s="382" t="s">
        <v>56</v>
      </c>
      <c r="Z15" s="245">
        <v>1</v>
      </c>
      <c r="AA15" s="245">
        <v>1</v>
      </c>
      <c r="AB15" s="245">
        <v>1</v>
      </c>
      <c r="AC15" s="245">
        <v>2</v>
      </c>
      <c r="AD15" s="245">
        <v>2</v>
      </c>
      <c r="AE15" s="382" t="s">
        <v>56</v>
      </c>
      <c r="AF15" s="382" t="s">
        <v>56</v>
      </c>
      <c r="AG15" s="245">
        <v>1</v>
      </c>
      <c r="AH15" s="245">
        <v>2</v>
      </c>
      <c r="AI15" s="382" t="s">
        <v>56</v>
      </c>
      <c r="AJ15" s="382" t="s">
        <v>56</v>
      </c>
      <c r="AK15" s="245">
        <v>1</v>
      </c>
      <c r="AL15" s="382" t="s">
        <v>56</v>
      </c>
      <c r="AM15" s="382" t="s">
        <v>56</v>
      </c>
      <c r="AN15" s="245">
        <v>2</v>
      </c>
      <c r="AO15" s="539">
        <f t="shared" si="13"/>
        <v>11</v>
      </c>
      <c r="AP15" s="540"/>
      <c r="AQ15" s="303">
        <v>11</v>
      </c>
      <c r="AR15" s="112">
        <f t="shared" si="14"/>
        <v>2</v>
      </c>
      <c r="AS15" s="112">
        <f t="shared" si="15"/>
        <v>13</v>
      </c>
      <c r="AT15" s="113">
        <f t="shared" si="4"/>
        <v>10</v>
      </c>
      <c r="AU15" s="113">
        <f t="shared" si="5"/>
        <v>0</v>
      </c>
      <c r="AV15" s="113">
        <f t="shared" si="6"/>
        <v>0</v>
      </c>
      <c r="AW15" s="113">
        <f t="shared" si="7"/>
        <v>0</v>
      </c>
      <c r="AX15" s="113">
        <f t="shared" si="8"/>
        <v>0</v>
      </c>
      <c r="AY15" s="113">
        <f t="shared" si="9"/>
        <v>0</v>
      </c>
      <c r="AZ15" s="113">
        <f t="shared" si="10"/>
        <v>0</v>
      </c>
      <c r="BA15" s="113">
        <f t="shared" si="11"/>
        <v>7</v>
      </c>
      <c r="BB15" s="113"/>
      <c r="BC15" s="113"/>
      <c r="BD15" s="113">
        <f t="shared" si="12"/>
        <v>0</v>
      </c>
      <c r="BE15" s="113">
        <f>SUM(AZ15:AZ15:BD15)</f>
        <v>7</v>
      </c>
      <c r="BF15" s="560">
        <f>AT15+AU15+AV15+AW15+AX15+AY15+AZ15+BA15+BD15+AR15</f>
        <v>19</v>
      </c>
      <c r="BG15" s="560"/>
      <c r="BH15" s="560"/>
    </row>
    <row r="16" spans="1:60" ht="18.600000000000001" thickTop="1">
      <c r="A16" s="1">
        <v>1</v>
      </c>
      <c r="B16" s="1" t="s">
        <v>16</v>
      </c>
    </row>
    <row r="17" spans="1:60" ht="18">
      <c r="A17" s="1" t="s">
        <v>17</v>
      </c>
      <c r="B17" s="1" t="s">
        <v>20</v>
      </c>
    </row>
    <row r="18" spans="1:60" ht="18">
      <c r="A18" s="1" t="s">
        <v>21</v>
      </c>
      <c r="B18" s="1" t="s">
        <v>23</v>
      </c>
    </row>
    <row r="19" spans="1:60" ht="18">
      <c r="A19" s="1" t="s">
        <v>24</v>
      </c>
      <c r="B19" s="1" t="s">
        <v>26</v>
      </c>
    </row>
    <row r="20" spans="1:60" ht="16.2" customHeight="1">
      <c r="A20" s="1" t="s">
        <v>27</v>
      </c>
      <c r="B20" s="1" t="s">
        <v>29</v>
      </c>
    </row>
    <row r="21" spans="1:60" ht="18">
      <c r="A21" s="1" t="s">
        <v>30</v>
      </c>
      <c r="B21" s="1" t="s">
        <v>31</v>
      </c>
    </row>
    <row r="22" spans="1:60" ht="18">
      <c r="A22" s="1" t="s">
        <v>32</v>
      </c>
      <c r="B22" s="1" t="s">
        <v>33</v>
      </c>
    </row>
    <row r="23" spans="1:60" ht="18">
      <c r="A23" s="1">
        <v>2</v>
      </c>
      <c r="B23" s="1" t="s">
        <v>35</v>
      </c>
    </row>
    <row r="24" spans="1:60" ht="18">
      <c r="A24" s="1" t="s">
        <v>37</v>
      </c>
      <c r="B24" s="1" t="s">
        <v>39</v>
      </c>
    </row>
    <row r="25" spans="1:60" ht="18">
      <c r="A25" s="1" t="s">
        <v>40</v>
      </c>
      <c r="B25" s="1" t="s">
        <v>41</v>
      </c>
    </row>
    <row r="26" spans="1:60" ht="18">
      <c r="A26" s="1" t="s">
        <v>42</v>
      </c>
      <c r="B26" s="1" t="s">
        <v>43</v>
      </c>
    </row>
    <row r="27" spans="1:60" ht="18">
      <c r="A27" s="1">
        <v>3</v>
      </c>
      <c r="B27" s="1" t="s">
        <v>44</v>
      </c>
    </row>
    <row r="30" spans="1:60" ht="15" thickBot="1"/>
    <row r="31" spans="1:60" ht="23.4" customHeight="1">
      <c r="A31" s="544" t="s">
        <v>0</v>
      </c>
      <c r="B31" s="555" t="s">
        <v>87</v>
      </c>
      <c r="C31" s="555" t="s">
        <v>2</v>
      </c>
      <c r="D31" s="557" t="s">
        <v>98</v>
      </c>
      <c r="E31" s="306"/>
      <c r="F31" s="306"/>
      <c r="G31" s="306"/>
      <c r="H31" s="306"/>
      <c r="I31" s="306"/>
      <c r="J31" s="306"/>
      <c r="K31" s="72" t="s">
        <v>248</v>
      </c>
      <c r="L31" s="72" t="str">
        <f>IF(K31="Sn","Sl",IF(K31="Sl","Rb",IF(K31="Rb","Km",IF(K31="Km","Jm",IF(K31="Jm","Sb",IF(K31="Sb","Mg",IF(K31="Mg","Sn")))))))</f>
        <v>Rb</v>
      </c>
      <c r="M31" s="72" t="str">
        <f t="shared" ref="M31" si="17">IF(L31="Sn","Sl",IF(L31="Sl","Rb",IF(L31="Rb","Km",IF(L31="Km","Jm",IF(L31="Jm","Sb",IF(L31="Sb","Mg",IF(L31="Mg","Sn")))))))</f>
        <v>Km</v>
      </c>
      <c r="N31" s="72" t="str">
        <f t="shared" ref="N31" si="18">IF(M31="Sn","Sl",IF(M31="Sl","Rb",IF(M31="Rb","Km",IF(M31="Km","Jm",IF(M31="Jm","Sb",IF(M31="Sb","Mg",IF(M31="Mg","Sn")))))))</f>
        <v>Jm</v>
      </c>
      <c r="O31" s="72" t="str">
        <f t="shared" ref="O31" si="19">IF(N31="Sn","Sl",IF(N31="Sl","Rb",IF(N31="Rb","Km",IF(N31="Km","Jm",IF(N31="Jm","Sb",IF(N31="Sb","Mg",IF(N31="Mg","Sn")))))))</f>
        <v>Sb</v>
      </c>
      <c r="P31" s="72" t="str">
        <f t="shared" ref="P31" si="20">IF(O31="Sn","Sl",IF(O31="Sl","Rb",IF(O31="Rb","Km",IF(O31="Km","Jm",IF(O31="Jm","Sb",IF(O31="Sb","Mg",IF(O31="Mg","Sn")))))))</f>
        <v>Mg</v>
      </c>
      <c r="Q31" s="72" t="str">
        <f t="shared" ref="Q31" si="21">IF(P31="Sn","Sl",IF(P31="Sl","Rb",IF(P31="Rb","Km",IF(P31="Km","Jm",IF(P31="Jm","Sb",IF(P31="Sb","Mg",IF(P31="Mg","Sn")))))))</f>
        <v>Sn</v>
      </c>
      <c r="R31" s="72" t="str">
        <f t="shared" ref="R31" si="22">IF(Q31="Sn","Sl",IF(Q31="Sl","Rb",IF(Q31="Rb","Km",IF(Q31="Km","Jm",IF(Q31="Jm","Sb",IF(Q31="Sb","Mg",IF(Q31="Mg","Sn")))))))</f>
        <v>Sl</v>
      </c>
      <c r="S31" s="72" t="str">
        <f t="shared" ref="S31" si="23">IF(R31="Sn","Sl",IF(R31="Sl","Rb",IF(R31="Rb","Km",IF(R31="Km","Jm",IF(R31="Jm","Sb",IF(R31="Sb","Mg",IF(R31="Mg","Sn")))))))</f>
        <v>Rb</v>
      </c>
      <c r="T31" s="72" t="str">
        <f t="shared" ref="T31" si="24">IF(S31="Sn","Sl",IF(S31="Sl","Rb",IF(S31="Rb","Km",IF(S31="Km","Jm",IF(S31="Jm","Sb",IF(S31="Sb","Mg",IF(S31="Mg","Sn")))))))</f>
        <v>Km</v>
      </c>
      <c r="U31" s="72" t="str">
        <f t="shared" ref="U31" si="25">IF(T31="Sn","Sl",IF(T31="Sl","Rb",IF(T31="Rb","Km",IF(T31="Km","Jm",IF(T31="Jm","Sb",IF(T31="Sb","Mg",IF(T31="Mg","Sn")))))))</f>
        <v>Jm</v>
      </c>
      <c r="V31" s="72" t="str">
        <f t="shared" ref="V31" si="26">IF(U31="Sn","Sl",IF(U31="Sl","Rb",IF(U31="Rb","Km",IF(U31="Km","Jm",IF(U31="Jm","Sb",IF(U31="Sb","Mg",IF(U31="Mg","Sn")))))))</f>
        <v>Sb</v>
      </c>
      <c r="W31" s="72" t="str">
        <f t="shared" ref="W31" si="27">IF(V31="Sn","Sl",IF(V31="Sl","Rb",IF(V31="Rb","Km",IF(V31="Km","Jm",IF(V31="Jm","Sb",IF(V31="Sb","Mg",IF(V31="Mg","Sn")))))))</f>
        <v>Mg</v>
      </c>
      <c r="X31" s="72" t="str">
        <f t="shared" ref="X31" si="28">IF(W31="Sn","Sl",IF(W31="Sl","Rb",IF(W31="Rb","Km",IF(W31="Km","Jm",IF(W31="Jm","Sb",IF(W31="Sb","Mg",IF(W31="Mg","Sn")))))))</f>
        <v>Sn</v>
      </c>
      <c r="Y31" s="72" t="str">
        <f t="shared" ref="Y31" si="29">IF(X31="Sn","Sl",IF(X31="Sl","Rb",IF(X31="Rb","Km",IF(X31="Km","Jm",IF(X31="Jm","Sb",IF(X31="Sb","Mg",IF(X31="Mg","Sn")))))))</f>
        <v>Sl</v>
      </c>
      <c r="Z31" s="72" t="str">
        <f t="shared" ref="Z31" si="30">IF(Y31="Sn","Sl",IF(Y31="Sl","Rb",IF(Y31="Rb","Km",IF(Y31="Km","Jm",IF(Y31="Jm","Sb",IF(Y31="Sb","Mg",IF(Y31="Mg","Sn")))))))</f>
        <v>Rb</v>
      </c>
      <c r="AA31" s="72" t="str">
        <f t="shared" ref="AA31" si="31">IF(Z31="Sn","Sl",IF(Z31="Sl","Rb",IF(Z31="Rb","Km",IF(Z31="Km","Jm",IF(Z31="Jm","Sb",IF(Z31="Sb","Mg",IF(Z31="Mg","Sn")))))))</f>
        <v>Km</v>
      </c>
      <c r="AB31" s="72" t="str">
        <f t="shared" ref="AB31" si="32">IF(AA31="Sn","Sl",IF(AA31="Sl","Rb",IF(AA31="Rb","Km",IF(AA31="Km","Jm",IF(AA31="Jm","Sb",IF(AA31="Sb","Mg",IF(AA31="Mg","Sn")))))))</f>
        <v>Jm</v>
      </c>
      <c r="AC31" s="72" t="str">
        <f t="shared" ref="AC31" si="33">IF(AB31="Sn","Sl",IF(AB31="Sl","Rb",IF(AB31="Rb","Km",IF(AB31="Km","Jm",IF(AB31="Jm","Sb",IF(AB31="Sb","Mg",IF(AB31="Mg","Sn")))))))</f>
        <v>Sb</v>
      </c>
      <c r="AD31" s="72" t="str">
        <f t="shared" ref="AD31" si="34">IF(AC31="Sn","Sl",IF(AC31="Sl","Rb",IF(AC31="Rb","Km",IF(AC31="Km","Jm",IF(AC31="Jm","Sb",IF(AC31="Sb","Mg",IF(AC31="Mg","Sn")))))))</f>
        <v>Mg</v>
      </c>
      <c r="AE31" s="72" t="str">
        <f t="shared" ref="AE31" si="35">IF(AD31="Sn","Sl",IF(AD31="Sl","Rb",IF(AD31="Rb","Km",IF(AD31="Km","Jm",IF(AD31="Jm","Sb",IF(AD31="Sb","Mg",IF(AD31="Mg","Sn")))))))</f>
        <v>Sn</v>
      </c>
      <c r="AF31" s="72" t="str">
        <f t="shared" ref="AF31" si="36">IF(AE31="Sn","Sl",IF(AE31="Sl","Rb",IF(AE31="Rb","Km",IF(AE31="Km","Jm",IF(AE31="Jm","Sb",IF(AE31="Sb","Mg",IF(AE31="Mg","Sn")))))))</f>
        <v>Sl</v>
      </c>
      <c r="AG31" s="72" t="str">
        <f t="shared" ref="AG31" si="37">IF(AF31="Sn","Sl",IF(AF31="Sl","Rb",IF(AF31="Rb","Km",IF(AF31="Km","Jm",IF(AF31="Jm","Sb",IF(AF31="Sb","Mg",IF(AF31="Mg","Sn")))))))</f>
        <v>Rb</v>
      </c>
      <c r="AH31" s="72" t="str">
        <f t="shared" ref="AH31" si="38">IF(AG31="Sn","Sl",IF(AG31="Sl","Rb",IF(AG31="Rb","Km",IF(AG31="Km","Jm",IF(AG31="Jm","Sb",IF(AG31="Sb","Mg",IF(AG31="Mg","Sn")))))))</f>
        <v>Km</v>
      </c>
      <c r="AI31" s="72" t="str">
        <f t="shared" ref="AI31" si="39">IF(AH31="Sn","Sl",IF(AH31="Sl","Rb",IF(AH31="Rb","Km",IF(AH31="Km","Jm",IF(AH31="Jm","Sb",IF(AH31="Sb","Mg",IF(AH31="Mg","Sn")))))))</f>
        <v>Jm</v>
      </c>
      <c r="AJ31" s="72" t="str">
        <f t="shared" ref="AJ31" si="40">IF(AI31="Sn","Sl",IF(AI31="Sl","Rb",IF(AI31="Rb","Km",IF(AI31="Km","Jm",IF(AI31="Jm","Sb",IF(AI31="Sb","Mg",IF(AI31="Mg","Sn")))))))</f>
        <v>Sb</v>
      </c>
      <c r="AK31" s="72" t="str">
        <f t="shared" ref="AK31" si="41">IF(AJ31="Sn","Sl",IF(AJ31="Sl","Rb",IF(AJ31="Rb","Km",IF(AJ31="Km","Jm",IF(AJ31="Jm","Sb",IF(AJ31="Sb","Mg",IF(AJ31="Mg","Sn")))))))</f>
        <v>Mg</v>
      </c>
      <c r="AL31" s="72" t="str">
        <f t="shared" ref="AL31" si="42">IF(AK31="Sn","Sl",IF(AK31="Sl","Rb",IF(AK31="Rb","Km",IF(AK31="Km","Jm",IF(AK31="Jm","Sb",IF(AK31="Sb","Mg",IF(AK31="Mg","Sn")))))))</f>
        <v>Sn</v>
      </c>
      <c r="AM31" s="72" t="str">
        <f t="shared" ref="AM31" si="43">IF(AL31="Sn","Sl",IF(AL31="Sl","Rb",IF(AL31="Rb","Km",IF(AL31="Km","Jm",IF(AL31="Jm","Sb",IF(AL31="Sb","Mg",IF(AL31="Mg","Sn")))))))</f>
        <v>Sl</v>
      </c>
      <c r="AN31" s="72"/>
      <c r="AO31" s="561" t="s">
        <v>401</v>
      </c>
      <c r="AP31" s="562"/>
      <c r="AQ31" s="563"/>
      <c r="AR31" s="564" t="s">
        <v>437</v>
      </c>
      <c r="AS31" s="564" t="s">
        <v>84</v>
      </c>
      <c r="AT31" s="566" t="s">
        <v>89</v>
      </c>
      <c r="AU31" s="553"/>
      <c r="AV31" s="553"/>
      <c r="AW31" s="553"/>
      <c r="AX31" s="553"/>
      <c r="AY31" s="553"/>
      <c r="AZ31" s="553"/>
      <c r="BA31" s="553"/>
      <c r="BB31" s="553"/>
      <c r="BC31" s="553"/>
      <c r="BD31" s="554"/>
      <c r="BE31" s="104"/>
      <c r="BF31" s="546" t="s">
        <v>412</v>
      </c>
      <c r="BG31" s="547"/>
      <c r="BH31" s="548"/>
    </row>
    <row r="32" spans="1:60" ht="24" thickBot="1">
      <c r="A32" s="545"/>
      <c r="B32" s="556"/>
      <c r="C32" s="556"/>
      <c r="D32" s="558"/>
      <c r="E32" s="307"/>
      <c r="F32" s="307"/>
      <c r="G32" s="307"/>
      <c r="H32" s="307"/>
      <c r="I32" s="307"/>
      <c r="J32" s="307"/>
      <c r="K32" s="243">
        <v>1</v>
      </c>
      <c r="L32" s="243">
        <v>2</v>
      </c>
      <c r="M32" s="243">
        <v>3</v>
      </c>
      <c r="N32" s="243">
        <v>4</v>
      </c>
      <c r="O32" s="243">
        <v>5</v>
      </c>
      <c r="P32" s="243">
        <v>6</v>
      </c>
      <c r="Q32" s="243">
        <v>7</v>
      </c>
      <c r="R32" s="243">
        <v>8</v>
      </c>
      <c r="S32" s="243">
        <v>9</v>
      </c>
      <c r="T32" s="243">
        <v>10</v>
      </c>
      <c r="U32" s="243">
        <v>11</v>
      </c>
      <c r="V32" s="243">
        <v>12</v>
      </c>
      <c r="W32" s="243">
        <v>13</v>
      </c>
      <c r="X32" s="243">
        <v>14</v>
      </c>
      <c r="Y32" s="243">
        <v>15</v>
      </c>
      <c r="Z32" s="243">
        <v>16</v>
      </c>
      <c r="AA32" s="243">
        <v>17</v>
      </c>
      <c r="AB32" s="243">
        <v>18</v>
      </c>
      <c r="AC32" s="243">
        <v>19</v>
      </c>
      <c r="AD32" s="243">
        <v>20</v>
      </c>
      <c r="AE32" s="243">
        <v>21</v>
      </c>
      <c r="AF32" s="243">
        <v>22</v>
      </c>
      <c r="AG32" s="243">
        <v>23</v>
      </c>
      <c r="AH32" s="243">
        <v>24</v>
      </c>
      <c r="AI32" s="243">
        <v>25</v>
      </c>
      <c r="AJ32" s="243">
        <v>26</v>
      </c>
      <c r="AK32" s="243">
        <v>27</v>
      </c>
      <c r="AL32" s="243">
        <v>28</v>
      </c>
      <c r="AM32" s="243">
        <v>29</v>
      </c>
      <c r="AN32" s="243"/>
      <c r="AO32" s="105" t="s">
        <v>56</v>
      </c>
      <c r="AP32" s="105" t="s">
        <v>241</v>
      </c>
      <c r="AQ32" s="106" t="s">
        <v>90</v>
      </c>
      <c r="AR32" s="565"/>
      <c r="AS32" s="565"/>
      <c r="AT32" s="107">
        <v>1</v>
      </c>
      <c r="AU32" s="108" t="s">
        <v>17</v>
      </c>
      <c r="AV32" s="108" t="s">
        <v>21</v>
      </c>
      <c r="AW32" s="108" t="s">
        <v>24</v>
      </c>
      <c r="AX32" s="108" t="s">
        <v>27</v>
      </c>
      <c r="AY32" s="108" t="s">
        <v>30</v>
      </c>
      <c r="AZ32" s="108" t="s">
        <v>32</v>
      </c>
      <c r="BA32" s="108">
        <v>2</v>
      </c>
      <c r="BB32" s="108" t="s">
        <v>37</v>
      </c>
      <c r="BC32" s="108" t="s">
        <v>40</v>
      </c>
      <c r="BD32" s="109">
        <v>3</v>
      </c>
      <c r="BE32" s="110" t="s">
        <v>238</v>
      </c>
      <c r="BF32" s="549"/>
      <c r="BG32" s="550"/>
      <c r="BH32" s="551"/>
    </row>
    <row r="33" spans="1:60" ht="31.8" thickTop="1" thickBot="1">
      <c r="A33" s="246">
        <v>1</v>
      </c>
      <c r="B33" s="282" t="s">
        <v>75</v>
      </c>
      <c r="C33" s="247"/>
      <c r="D33" s="247"/>
      <c r="E33" s="247"/>
      <c r="F33" s="244">
        <v>2</v>
      </c>
      <c r="G33" s="382" t="s">
        <v>56</v>
      </c>
      <c r="H33" s="382" t="s">
        <v>56</v>
      </c>
      <c r="I33" s="244">
        <v>1</v>
      </c>
      <c r="J33" s="244">
        <v>2</v>
      </c>
      <c r="K33" s="384" t="s">
        <v>437</v>
      </c>
      <c r="L33" s="382" t="s">
        <v>56</v>
      </c>
      <c r="M33" s="382" t="s">
        <v>56</v>
      </c>
      <c r="N33" s="244">
        <v>1</v>
      </c>
      <c r="O33" s="244">
        <v>2</v>
      </c>
      <c r="P33" s="382" t="s">
        <v>56</v>
      </c>
      <c r="Q33" s="382" t="s">
        <v>56</v>
      </c>
      <c r="R33" s="244">
        <v>1</v>
      </c>
      <c r="S33" s="244">
        <v>1</v>
      </c>
      <c r="T33" s="244">
        <v>2</v>
      </c>
      <c r="U33" s="382" t="s">
        <v>56</v>
      </c>
      <c r="V33" s="244">
        <v>1</v>
      </c>
      <c r="W33" s="244">
        <v>2</v>
      </c>
      <c r="X33" s="244">
        <v>2</v>
      </c>
      <c r="Y33" s="382" t="s">
        <v>56</v>
      </c>
      <c r="Z33" s="244">
        <v>2</v>
      </c>
      <c r="AA33" s="244">
        <v>2</v>
      </c>
      <c r="AB33" s="385" t="s">
        <v>56</v>
      </c>
      <c r="AC33" s="384" t="s">
        <v>437</v>
      </c>
      <c r="AD33" s="385" t="s">
        <v>56</v>
      </c>
      <c r="AE33" s="244">
        <v>1</v>
      </c>
      <c r="AF33" s="244">
        <v>2</v>
      </c>
      <c r="AG33" s="244">
        <v>2</v>
      </c>
      <c r="AH33" s="382" t="s">
        <v>56</v>
      </c>
      <c r="AI33" s="244">
        <v>1</v>
      </c>
      <c r="AJ33" s="244">
        <v>1</v>
      </c>
      <c r="AK33" s="244">
        <v>2</v>
      </c>
      <c r="AL33" s="382" t="s">
        <v>56</v>
      </c>
      <c r="AM33" s="244">
        <v>1</v>
      </c>
      <c r="AN33" s="244"/>
      <c r="AO33" s="111">
        <f t="shared" ref="AO33:AO44" si="44">COUNTIF(K33:AN33,"L")</f>
        <v>10</v>
      </c>
      <c r="AP33" s="111">
        <f>AO33+AR33+AS33</f>
        <v>12</v>
      </c>
      <c r="AQ33" s="303">
        <v>14</v>
      </c>
      <c r="AR33" s="112">
        <f>COUNTIF(J33:AM33,"CBR")</f>
        <v>2</v>
      </c>
      <c r="AS33" s="112">
        <f t="shared" ref="AS33:AS44" si="45">COUNTIF(K33:AN33,"CT")</f>
        <v>0</v>
      </c>
      <c r="AT33" s="113">
        <f t="shared" ref="AT33:AT44" si="46">COUNTIF(K33:AN33,"1")</f>
        <v>8</v>
      </c>
      <c r="AU33" s="113">
        <f t="shared" ref="AU33:AU44" si="47">COUNTIF(K33:AN33,"1A")</f>
        <v>0</v>
      </c>
      <c r="AV33" s="113">
        <f t="shared" ref="AV33:AV44" si="48">COUNTIF(K33:AN33,"1B")</f>
        <v>0</v>
      </c>
      <c r="AW33" s="113">
        <f t="shared" ref="AW33:AW44" si="49">COUNTIF(K33:AN33,"1C")</f>
        <v>0</v>
      </c>
      <c r="AX33" s="113">
        <f t="shared" ref="AX33:AX44" si="50">COUNTIF(K33:AN33,"1D")</f>
        <v>0</v>
      </c>
      <c r="AY33" s="113">
        <f t="shared" ref="AY33:AY44" si="51">COUNTIF(K33:AN33,"1E")</f>
        <v>0</v>
      </c>
      <c r="AZ33" s="113">
        <f t="shared" ref="AZ33:AZ44" si="52">COUNTIF(K33:AN33,"1F")</f>
        <v>0</v>
      </c>
      <c r="BA33" s="113">
        <f t="shared" ref="BA33:BA44" si="53">COUNTIF(K33:AN33,"2")</f>
        <v>9</v>
      </c>
      <c r="BB33" s="113"/>
      <c r="BC33" s="113"/>
      <c r="BD33" s="113">
        <f t="shared" ref="BD33:BD44" si="54">COUNTIF(K33:AN33,"3")</f>
        <v>0</v>
      </c>
      <c r="BE33" s="113">
        <f>SUM(AZ33:AZ33:BD33)</f>
        <v>9</v>
      </c>
      <c r="BF33" s="560">
        <f t="shared" ref="BF33:BF44" si="55">SUM(AS33:BD33)</f>
        <v>17</v>
      </c>
      <c r="BG33" s="560"/>
      <c r="BH33" s="560"/>
    </row>
    <row r="34" spans="1:60" ht="31.8" thickTop="1" thickBot="1">
      <c r="A34" s="246">
        <v>2</v>
      </c>
      <c r="B34" s="282" t="s">
        <v>80</v>
      </c>
      <c r="C34" s="247">
        <v>168574</v>
      </c>
      <c r="D34" s="247">
        <v>1007</v>
      </c>
      <c r="E34" s="247"/>
      <c r="F34" s="244">
        <v>1</v>
      </c>
      <c r="G34" s="244">
        <v>2</v>
      </c>
      <c r="H34" s="244">
        <v>2</v>
      </c>
      <c r="I34" s="383">
        <v>3</v>
      </c>
      <c r="J34" s="383">
        <v>3</v>
      </c>
      <c r="K34" s="382" t="s">
        <v>56</v>
      </c>
      <c r="L34" s="382" t="s">
        <v>56</v>
      </c>
      <c r="M34" s="383">
        <v>3</v>
      </c>
      <c r="N34" s="383">
        <v>3</v>
      </c>
      <c r="O34" s="382" t="s">
        <v>56</v>
      </c>
      <c r="P34" s="244">
        <v>2</v>
      </c>
      <c r="Q34" s="244">
        <v>2</v>
      </c>
      <c r="R34" s="383">
        <v>3</v>
      </c>
      <c r="S34" s="382" t="s">
        <v>56</v>
      </c>
      <c r="T34" s="244">
        <v>1</v>
      </c>
      <c r="U34" s="244">
        <v>2</v>
      </c>
      <c r="V34" s="385" t="s">
        <v>56</v>
      </c>
      <c r="W34" s="385" t="s">
        <v>56</v>
      </c>
      <c r="X34" s="384" t="s">
        <v>437</v>
      </c>
      <c r="Y34" s="244">
        <v>1</v>
      </c>
      <c r="Z34" s="383">
        <v>3</v>
      </c>
      <c r="AA34" s="383">
        <v>3</v>
      </c>
      <c r="AB34" s="382" t="s">
        <v>56</v>
      </c>
      <c r="AC34" s="382" t="s">
        <v>56</v>
      </c>
      <c r="AD34" s="244">
        <v>1</v>
      </c>
      <c r="AE34" s="244">
        <v>2</v>
      </c>
      <c r="AF34" s="383">
        <v>3</v>
      </c>
      <c r="AG34" s="382" t="s">
        <v>56</v>
      </c>
      <c r="AH34" s="244">
        <v>1</v>
      </c>
      <c r="AI34" s="382" t="s">
        <v>56</v>
      </c>
      <c r="AJ34" s="244">
        <v>2</v>
      </c>
      <c r="AK34" s="382" t="s">
        <v>56</v>
      </c>
      <c r="AL34" s="244">
        <v>1</v>
      </c>
      <c r="AM34" s="244">
        <v>2</v>
      </c>
      <c r="AN34" s="244"/>
      <c r="AO34" s="111">
        <f t="shared" si="44"/>
        <v>11</v>
      </c>
      <c r="AP34" s="111">
        <f t="shared" ref="AP34:AP44" si="56">AO34+AR34+AS34</f>
        <v>12</v>
      </c>
      <c r="AQ34" s="303">
        <v>14</v>
      </c>
      <c r="AR34" s="112">
        <f t="shared" ref="AR34:AR44" si="57">COUNTIF(J34:AM34,"CBR")</f>
        <v>1</v>
      </c>
      <c r="AS34" s="112">
        <f t="shared" si="45"/>
        <v>0</v>
      </c>
      <c r="AT34" s="113">
        <f t="shared" si="46"/>
        <v>5</v>
      </c>
      <c r="AU34" s="113">
        <f t="shared" si="47"/>
        <v>0</v>
      </c>
      <c r="AV34" s="113">
        <f t="shared" si="48"/>
        <v>0</v>
      </c>
      <c r="AW34" s="113">
        <f t="shared" si="49"/>
        <v>0</v>
      </c>
      <c r="AX34" s="113">
        <f t="shared" si="50"/>
        <v>0</v>
      </c>
      <c r="AY34" s="113">
        <f t="shared" si="51"/>
        <v>0</v>
      </c>
      <c r="AZ34" s="113">
        <f t="shared" si="52"/>
        <v>0</v>
      </c>
      <c r="BA34" s="113">
        <f t="shared" si="53"/>
        <v>6</v>
      </c>
      <c r="BB34" s="113"/>
      <c r="BC34" s="113"/>
      <c r="BD34" s="113">
        <f t="shared" si="54"/>
        <v>6</v>
      </c>
      <c r="BE34" s="113">
        <f>SUM(AZ34:AZ34:BD34)</f>
        <v>12</v>
      </c>
      <c r="BF34" s="560">
        <f t="shared" si="55"/>
        <v>17</v>
      </c>
      <c r="BG34" s="560"/>
      <c r="BH34" s="560"/>
    </row>
    <row r="35" spans="1:60" ht="31.8" thickTop="1" thickBot="1">
      <c r="A35" s="246">
        <v>3</v>
      </c>
      <c r="B35" s="282" t="s">
        <v>82</v>
      </c>
      <c r="C35" s="247">
        <v>172002</v>
      </c>
      <c r="D35" s="247">
        <v>1043</v>
      </c>
      <c r="E35" s="247"/>
      <c r="F35" s="382" t="s">
        <v>56</v>
      </c>
      <c r="G35" s="382" t="s">
        <v>56</v>
      </c>
      <c r="H35" s="384" t="s">
        <v>84</v>
      </c>
      <c r="I35" s="384" t="s">
        <v>84</v>
      </c>
      <c r="J35" s="244">
        <v>1</v>
      </c>
      <c r="K35" s="244">
        <v>2</v>
      </c>
      <c r="L35" s="244">
        <v>2</v>
      </c>
      <c r="M35" s="244">
        <v>2</v>
      </c>
      <c r="N35" s="382" t="s">
        <v>56</v>
      </c>
      <c r="O35" s="244">
        <v>1</v>
      </c>
      <c r="P35" s="244">
        <v>1</v>
      </c>
      <c r="Q35" s="384" t="s">
        <v>437</v>
      </c>
      <c r="R35" s="382" t="s">
        <v>56</v>
      </c>
      <c r="S35" s="383">
        <v>3</v>
      </c>
      <c r="T35" s="383">
        <v>3</v>
      </c>
      <c r="U35" s="382" t="s">
        <v>56</v>
      </c>
      <c r="V35" s="244">
        <v>2</v>
      </c>
      <c r="W35" s="383">
        <v>3</v>
      </c>
      <c r="X35" s="385" t="s">
        <v>56</v>
      </c>
      <c r="Y35" s="382" t="s">
        <v>56</v>
      </c>
      <c r="Z35" s="244">
        <v>1</v>
      </c>
      <c r="AA35" s="382" t="s">
        <v>56</v>
      </c>
      <c r="AB35" s="244">
        <v>1</v>
      </c>
      <c r="AC35" s="244">
        <v>1</v>
      </c>
      <c r="AD35" s="244">
        <v>2</v>
      </c>
      <c r="AE35" s="382" t="s">
        <v>56</v>
      </c>
      <c r="AF35" s="382" t="s">
        <v>56</v>
      </c>
      <c r="AG35" s="383">
        <v>3</v>
      </c>
      <c r="AH35" s="383">
        <v>3</v>
      </c>
      <c r="AI35" s="384" t="s">
        <v>437</v>
      </c>
      <c r="AJ35" s="382" t="s">
        <v>56</v>
      </c>
      <c r="AK35" s="382" t="s">
        <v>56</v>
      </c>
      <c r="AL35" s="244">
        <v>2</v>
      </c>
      <c r="AM35" s="383">
        <v>3</v>
      </c>
      <c r="AN35" s="383"/>
      <c r="AO35" s="111">
        <f t="shared" si="44"/>
        <v>10</v>
      </c>
      <c r="AP35" s="111">
        <f t="shared" si="56"/>
        <v>12</v>
      </c>
      <c r="AQ35" s="303">
        <v>14</v>
      </c>
      <c r="AR35" s="112">
        <f t="shared" si="57"/>
        <v>2</v>
      </c>
      <c r="AS35" s="112">
        <f t="shared" si="45"/>
        <v>0</v>
      </c>
      <c r="AT35" s="113">
        <f t="shared" si="46"/>
        <v>5</v>
      </c>
      <c r="AU35" s="113">
        <f t="shared" si="47"/>
        <v>0</v>
      </c>
      <c r="AV35" s="113">
        <f t="shared" si="48"/>
        <v>0</v>
      </c>
      <c r="AW35" s="113">
        <f t="shared" si="49"/>
        <v>0</v>
      </c>
      <c r="AX35" s="113">
        <f t="shared" si="50"/>
        <v>0</v>
      </c>
      <c r="AY35" s="113">
        <f t="shared" si="51"/>
        <v>0</v>
      </c>
      <c r="AZ35" s="113">
        <f t="shared" si="52"/>
        <v>0</v>
      </c>
      <c r="BA35" s="113">
        <f t="shared" si="53"/>
        <v>6</v>
      </c>
      <c r="BB35" s="113"/>
      <c r="BC35" s="113"/>
      <c r="BD35" s="113">
        <f t="shared" si="54"/>
        <v>6</v>
      </c>
      <c r="BE35" s="113">
        <f>SUM(AZ35:AZ35:BD35)</f>
        <v>12</v>
      </c>
      <c r="BF35" s="560">
        <f t="shared" si="55"/>
        <v>17</v>
      </c>
      <c r="BG35" s="560"/>
      <c r="BH35" s="560"/>
    </row>
    <row r="36" spans="1:60" ht="31.8" thickTop="1" thickBot="1">
      <c r="A36" s="246">
        <v>5</v>
      </c>
      <c r="B36" s="282" t="s">
        <v>81</v>
      </c>
      <c r="C36" s="247">
        <v>159155</v>
      </c>
      <c r="D36" s="247">
        <v>1014</v>
      </c>
      <c r="E36" s="247"/>
      <c r="F36" s="382" t="s">
        <v>56</v>
      </c>
      <c r="G36" s="244">
        <v>1</v>
      </c>
      <c r="H36" s="244">
        <v>1</v>
      </c>
      <c r="I36" s="244">
        <v>2</v>
      </c>
      <c r="J36" s="382" t="s">
        <v>56</v>
      </c>
      <c r="K36" s="244">
        <v>1</v>
      </c>
      <c r="L36" s="244">
        <v>1</v>
      </c>
      <c r="M36" s="244">
        <v>1</v>
      </c>
      <c r="N36" s="244">
        <v>2</v>
      </c>
      <c r="O36" s="382" t="s">
        <v>56</v>
      </c>
      <c r="P36" s="382" t="s">
        <v>56</v>
      </c>
      <c r="Q36" s="244">
        <v>1</v>
      </c>
      <c r="R36" s="244">
        <v>2</v>
      </c>
      <c r="S36" s="244">
        <v>2</v>
      </c>
      <c r="T36" s="382" t="s">
        <v>56</v>
      </c>
      <c r="U36" s="244">
        <v>1</v>
      </c>
      <c r="V36" s="382" t="s">
        <v>56</v>
      </c>
      <c r="W36" s="244">
        <v>1</v>
      </c>
      <c r="X36" s="244">
        <v>1</v>
      </c>
      <c r="Y36" s="244">
        <v>2</v>
      </c>
      <c r="Z36" s="382" t="s">
        <v>56</v>
      </c>
      <c r="AA36" s="244">
        <v>1</v>
      </c>
      <c r="AB36" s="244">
        <v>2</v>
      </c>
      <c r="AC36" s="244">
        <v>2</v>
      </c>
      <c r="AD36" s="382" t="s">
        <v>56</v>
      </c>
      <c r="AE36" s="382" t="s">
        <v>56</v>
      </c>
      <c r="AF36" s="244">
        <v>1</v>
      </c>
      <c r="AG36" s="244">
        <v>1</v>
      </c>
      <c r="AH36" s="244">
        <v>2</v>
      </c>
      <c r="AI36" s="244">
        <v>2</v>
      </c>
      <c r="AJ36" s="382" t="s">
        <v>56</v>
      </c>
      <c r="AK36" s="244">
        <v>1</v>
      </c>
      <c r="AL36" s="384" t="s">
        <v>437</v>
      </c>
      <c r="AM36" s="385" t="s">
        <v>56</v>
      </c>
      <c r="AN36" s="385"/>
      <c r="AO36" s="111">
        <f t="shared" si="44"/>
        <v>9</v>
      </c>
      <c r="AP36" s="111">
        <f t="shared" si="56"/>
        <v>10</v>
      </c>
      <c r="AQ36" s="303">
        <v>14</v>
      </c>
      <c r="AR36" s="112">
        <f t="shared" si="57"/>
        <v>1</v>
      </c>
      <c r="AS36" s="112">
        <f t="shared" si="45"/>
        <v>0</v>
      </c>
      <c r="AT36" s="113">
        <f t="shared" si="46"/>
        <v>11</v>
      </c>
      <c r="AU36" s="113">
        <f t="shared" si="47"/>
        <v>0</v>
      </c>
      <c r="AV36" s="113">
        <f t="shared" si="48"/>
        <v>0</v>
      </c>
      <c r="AW36" s="113">
        <f t="shared" si="49"/>
        <v>0</v>
      </c>
      <c r="AX36" s="113">
        <f t="shared" si="50"/>
        <v>0</v>
      </c>
      <c r="AY36" s="113">
        <f t="shared" si="51"/>
        <v>0</v>
      </c>
      <c r="AZ36" s="113">
        <f t="shared" si="52"/>
        <v>0</v>
      </c>
      <c r="BA36" s="113">
        <f t="shared" si="53"/>
        <v>8</v>
      </c>
      <c r="BB36" s="113"/>
      <c r="BC36" s="113"/>
      <c r="BD36" s="113">
        <f t="shared" si="54"/>
        <v>0</v>
      </c>
      <c r="BE36" s="113">
        <f>SUM(AZ36:AZ36:BD36)</f>
        <v>8</v>
      </c>
      <c r="BF36" s="560">
        <f t="shared" si="55"/>
        <v>19</v>
      </c>
      <c r="BG36" s="560"/>
      <c r="BH36" s="560"/>
    </row>
    <row r="37" spans="1:60" ht="31.8" thickTop="1" thickBot="1">
      <c r="A37" s="246">
        <v>6</v>
      </c>
      <c r="B37" s="248" t="s">
        <v>119</v>
      </c>
      <c r="C37" s="249">
        <v>195943</v>
      </c>
      <c r="D37" s="249">
        <v>4083</v>
      </c>
      <c r="E37" s="249"/>
      <c r="F37" s="383">
        <v>3</v>
      </c>
      <c r="G37" s="382" t="s">
        <v>56</v>
      </c>
      <c r="H37" s="382" t="s">
        <v>56</v>
      </c>
      <c r="I37" s="244">
        <v>1</v>
      </c>
      <c r="J37" s="386" t="s">
        <v>24</v>
      </c>
      <c r="K37" s="383">
        <v>3</v>
      </c>
      <c r="L37" s="383">
        <v>3</v>
      </c>
      <c r="M37" s="385" t="s">
        <v>56</v>
      </c>
      <c r="N37" s="384" t="s">
        <v>437</v>
      </c>
      <c r="O37" s="384" t="s">
        <v>437</v>
      </c>
      <c r="P37" s="385" t="s">
        <v>56</v>
      </c>
      <c r="Q37" s="383">
        <v>3</v>
      </c>
      <c r="R37" s="382" t="s">
        <v>56</v>
      </c>
      <c r="S37" s="382" t="s">
        <v>56</v>
      </c>
      <c r="T37" s="244" t="s">
        <v>24</v>
      </c>
      <c r="U37" s="244">
        <v>2</v>
      </c>
      <c r="V37" s="382" t="s">
        <v>56</v>
      </c>
      <c r="W37" s="382" t="s">
        <v>56</v>
      </c>
      <c r="X37" s="386">
        <v>1</v>
      </c>
      <c r="Y37" s="383">
        <v>3</v>
      </c>
      <c r="Z37" s="382" t="s">
        <v>56</v>
      </c>
      <c r="AA37" s="244" t="s">
        <v>24</v>
      </c>
      <c r="AB37" s="308" t="s">
        <v>24</v>
      </c>
      <c r="AC37" s="383">
        <v>3</v>
      </c>
      <c r="AD37" s="382" t="s">
        <v>56</v>
      </c>
      <c r="AE37" s="244" t="s">
        <v>24</v>
      </c>
      <c r="AF37" s="386" t="s">
        <v>24</v>
      </c>
      <c r="AG37" s="382" t="s">
        <v>56</v>
      </c>
      <c r="AH37" s="382" t="s">
        <v>56</v>
      </c>
      <c r="AI37" s="244">
        <v>2</v>
      </c>
      <c r="AJ37" s="244">
        <v>2</v>
      </c>
      <c r="AK37" s="383">
        <v>3</v>
      </c>
      <c r="AL37" s="383">
        <v>3</v>
      </c>
      <c r="AM37" s="382" t="s">
        <v>56</v>
      </c>
      <c r="AN37" s="382"/>
      <c r="AO37" s="111">
        <f t="shared" si="44"/>
        <v>11</v>
      </c>
      <c r="AP37" s="111">
        <f t="shared" si="56"/>
        <v>13</v>
      </c>
      <c r="AQ37" s="303">
        <v>14</v>
      </c>
      <c r="AR37" s="112">
        <f t="shared" si="57"/>
        <v>2</v>
      </c>
      <c r="AS37" s="112">
        <f t="shared" si="45"/>
        <v>0</v>
      </c>
      <c r="AT37" s="113">
        <f t="shared" si="46"/>
        <v>1</v>
      </c>
      <c r="AU37" s="113">
        <f t="shared" si="47"/>
        <v>0</v>
      </c>
      <c r="AV37" s="113">
        <f t="shared" si="48"/>
        <v>0</v>
      </c>
      <c r="AW37" s="113">
        <f t="shared" si="49"/>
        <v>5</v>
      </c>
      <c r="AX37" s="113">
        <f t="shared" si="50"/>
        <v>0</v>
      </c>
      <c r="AY37" s="113">
        <f t="shared" si="51"/>
        <v>0</v>
      </c>
      <c r="AZ37" s="113">
        <f t="shared" si="52"/>
        <v>0</v>
      </c>
      <c r="BA37" s="113">
        <f t="shared" si="53"/>
        <v>3</v>
      </c>
      <c r="BB37" s="113"/>
      <c r="BC37" s="113"/>
      <c r="BD37" s="113">
        <f t="shared" si="54"/>
        <v>7</v>
      </c>
      <c r="BE37" s="113">
        <f>SUM(AZ37:AZ37:BD37)</f>
        <v>10</v>
      </c>
      <c r="BF37" s="560">
        <f t="shared" si="55"/>
        <v>16</v>
      </c>
      <c r="BG37" s="560"/>
      <c r="BH37" s="560"/>
    </row>
    <row r="38" spans="1:60" ht="31.8" thickTop="1" thickBot="1">
      <c r="A38" s="246">
        <v>7</v>
      </c>
      <c r="B38" s="282" t="s">
        <v>123</v>
      </c>
      <c r="C38" s="247"/>
      <c r="D38" s="247"/>
      <c r="E38" s="247"/>
      <c r="F38" s="244">
        <v>2</v>
      </c>
      <c r="G38" s="383">
        <v>3</v>
      </c>
      <c r="H38" s="382" t="s">
        <v>56</v>
      </c>
      <c r="I38" s="384" t="s">
        <v>84</v>
      </c>
      <c r="J38" s="384" t="s">
        <v>84</v>
      </c>
      <c r="K38" s="384" t="s">
        <v>437</v>
      </c>
      <c r="L38" s="384" t="s">
        <v>437</v>
      </c>
      <c r="M38" s="244">
        <v>2</v>
      </c>
      <c r="N38" s="244">
        <v>2</v>
      </c>
      <c r="O38" s="383">
        <v>3</v>
      </c>
      <c r="P38" s="382" t="s">
        <v>56</v>
      </c>
      <c r="Q38" s="382" t="s">
        <v>56</v>
      </c>
      <c r="R38" s="244">
        <v>1</v>
      </c>
      <c r="S38" s="382" t="s">
        <v>56</v>
      </c>
      <c r="T38" s="382" t="s">
        <v>56</v>
      </c>
      <c r="U38" s="308" t="s">
        <v>24</v>
      </c>
      <c r="V38" s="383">
        <v>3</v>
      </c>
      <c r="W38" s="382" t="s">
        <v>56</v>
      </c>
      <c r="X38" s="244">
        <v>2</v>
      </c>
      <c r="Y38" s="244">
        <v>2</v>
      </c>
      <c r="Z38" s="382" t="s">
        <v>56</v>
      </c>
      <c r="AA38" s="244">
        <v>1</v>
      </c>
      <c r="AB38" s="244">
        <v>1</v>
      </c>
      <c r="AC38" s="244">
        <v>2</v>
      </c>
      <c r="AD38" s="383">
        <v>3</v>
      </c>
      <c r="AE38" s="382" t="s">
        <v>56</v>
      </c>
      <c r="AF38" s="382" t="s">
        <v>56</v>
      </c>
      <c r="AG38" s="244">
        <v>1</v>
      </c>
      <c r="AH38" s="382" t="s">
        <v>56</v>
      </c>
      <c r="AI38" s="382" t="s">
        <v>56</v>
      </c>
      <c r="AJ38" s="383">
        <v>3</v>
      </c>
      <c r="AK38" s="382" t="s">
        <v>56</v>
      </c>
      <c r="AL38" s="382" t="s">
        <v>56</v>
      </c>
      <c r="AM38" s="244">
        <v>1</v>
      </c>
      <c r="AN38" s="244"/>
      <c r="AO38" s="111">
        <f t="shared" si="44"/>
        <v>12</v>
      </c>
      <c r="AP38" s="111">
        <f t="shared" si="56"/>
        <v>14</v>
      </c>
      <c r="AQ38" s="303">
        <v>14</v>
      </c>
      <c r="AR38" s="112">
        <f t="shared" si="57"/>
        <v>2</v>
      </c>
      <c r="AS38" s="112">
        <f t="shared" si="45"/>
        <v>0</v>
      </c>
      <c r="AT38" s="113">
        <f t="shared" si="46"/>
        <v>5</v>
      </c>
      <c r="AU38" s="113">
        <f t="shared" si="47"/>
        <v>0</v>
      </c>
      <c r="AV38" s="113">
        <f t="shared" si="48"/>
        <v>0</v>
      </c>
      <c r="AW38" s="113">
        <f t="shared" si="49"/>
        <v>1</v>
      </c>
      <c r="AX38" s="113">
        <f t="shared" si="50"/>
        <v>0</v>
      </c>
      <c r="AY38" s="113">
        <f t="shared" si="51"/>
        <v>0</v>
      </c>
      <c r="AZ38" s="113">
        <f t="shared" si="52"/>
        <v>0</v>
      </c>
      <c r="BA38" s="113">
        <f t="shared" si="53"/>
        <v>5</v>
      </c>
      <c r="BB38" s="113"/>
      <c r="BC38" s="113"/>
      <c r="BD38" s="113">
        <f t="shared" si="54"/>
        <v>4</v>
      </c>
      <c r="BE38" s="113">
        <f>SUM(AZ38:AZ38:BD38)</f>
        <v>9</v>
      </c>
      <c r="BF38" s="560">
        <f t="shared" si="55"/>
        <v>15</v>
      </c>
      <c r="BG38" s="560"/>
      <c r="BH38" s="560"/>
    </row>
    <row r="39" spans="1:60" ht="37.799999999999997" thickTop="1" thickBot="1">
      <c r="A39" s="246">
        <v>8</v>
      </c>
      <c r="B39" s="276" t="s">
        <v>187</v>
      </c>
      <c r="C39" s="277">
        <v>199898</v>
      </c>
      <c r="D39" s="189"/>
      <c r="E39" s="189"/>
      <c r="F39" s="386" t="s">
        <v>24</v>
      </c>
      <c r="G39" s="244" t="s">
        <v>24</v>
      </c>
      <c r="H39" s="383">
        <v>3</v>
      </c>
      <c r="I39" s="385" t="s">
        <v>56</v>
      </c>
      <c r="J39" s="385" t="s">
        <v>56</v>
      </c>
      <c r="K39" s="244">
        <v>1</v>
      </c>
      <c r="L39" s="244">
        <v>1</v>
      </c>
      <c r="M39" s="382" t="s">
        <v>56</v>
      </c>
      <c r="N39" s="308" t="s">
        <v>24</v>
      </c>
      <c r="O39" s="244" t="s">
        <v>24</v>
      </c>
      <c r="P39" s="383">
        <v>3</v>
      </c>
      <c r="Q39" s="382" t="s">
        <v>56</v>
      </c>
      <c r="R39" s="382" t="s">
        <v>56</v>
      </c>
      <c r="S39" s="244">
        <v>1</v>
      </c>
      <c r="T39" s="244">
        <v>2</v>
      </c>
      <c r="U39" s="383">
        <v>3</v>
      </c>
      <c r="V39" s="382" t="s">
        <v>56</v>
      </c>
      <c r="W39" s="382" t="s">
        <v>56</v>
      </c>
      <c r="X39" s="383">
        <v>3</v>
      </c>
      <c r="Y39" s="382" t="s">
        <v>56</v>
      </c>
      <c r="Z39" s="385" t="s">
        <v>56</v>
      </c>
      <c r="AA39" s="384" t="s">
        <v>437</v>
      </c>
      <c r="AB39" s="384" t="s">
        <v>437</v>
      </c>
      <c r="AC39" s="385" t="s">
        <v>56</v>
      </c>
      <c r="AD39" s="385" t="s">
        <v>56</v>
      </c>
      <c r="AE39" s="383">
        <v>3</v>
      </c>
      <c r="AF39" s="382" t="s">
        <v>56</v>
      </c>
      <c r="AG39" s="386" t="s">
        <v>24</v>
      </c>
      <c r="AH39" s="244">
        <v>2</v>
      </c>
      <c r="AI39" s="383">
        <v>3</v>
      </c>
      <c r="AJ39" s="382" t="s">
        <v>56</v>
      </c>
      <c r="AK39" s="244">
        <v>1</v>
      </c>
      <c r="AL39" s="382" t="s">
        <v>56</v>
      </c>
      <c r="AM39" s="244">
        <v>2</v>
      </c>
      <c r="AN39" s="244"/>
      <c r="AO39" s="111">
        <f t="shared" si="44"/>
        <v>12</v>
      </c>
      <c r="AP39" s="111">
        <f t="shared" si="56"/>
        <v>14</v>
      </c>
      <c r="AQ39" s="303">
        <v>14</v>
      </c>
      <c r="AR39" s="112">
        <f t="shared" si="57"/>
        <v>2</v>
      </c>
      <c r="AS39" s="112">
        <f t="shared" si="45"/>
        <v>0</v>
      </c>
      <c r="AT39" s="113">
        <f t="shared" si="46"/>
        <v>4</v>
      </c>
      <c r="AU39" s="113">
        <f t="shared" si="47"/>
        <v>0</v>
      </c>
      <c r="AV39" s="113">
        <f t="shared" si="48"/>
        <v>0</v>
      </c>
      <c r="AW39" s="113">
        <f t="shared" si="49"/>
        <v>3</v>
      </c>
      <c r="AX39" s="113">
        <f t="shared" si="50"/>
        <v>0</v>
      </c>
      <c r="AY39" s="113">
        <f t="shared" si="51"/>
        <v>0</v>
      </c>
      <c r="AZ39" s="113">
        <f t="shared" si="52"/>
        <v>0</v>
      </c>
      <c r="BA39" s="113">
        <f t="shared" si="53"/>
        <v>3</v>
      </c>
      <c r="BB39" s="113"/>
      <c r="BC39" s="113"/>
      <c r="BD39" s="113">
        <f t="shared" si="54"/>
        <v>5</v>
      </c>
      <c r="BE39" s="113">
        <f>SUM(AZ39:AZ39:BD39)</f>
        <v>8</v>
      </c>
      <c r="BF39" s="560">
        <f t="shared" si="55"/>
        <v>15</v>
      </c>
      <c r="BG39" s="560"/>
      <c r="BH39" s="560"/>
    </row>
    <row r="40" spans="1:60" ht="31.8" thickTop="1" thickBot="1">
      <c r="A40" s="246">
        <v>9</v>
      </c>
      <c r="B40" s="282" t="s">
        <v>78</v>
      </c>
      <c r="C40" s="247"/>
      <c r="D40" s="247"/>
      <c r="E40" s="247"/>
      <c r="F40" s="382" t="s">
        <v>56</v>
      </c>
      <c r="G40" s="382" t="s">
        <v>56</v>
      </c>
      <c r="H40" s="244">
        <v>1</v>
      </c>
      <c r="I40" s="244">
        <v>2</v>
      </c>
      <c r="J40" s="244">
        <v>2</v>
      </c>
      <c r="K40" s="244">
        <v>2</v>
      </c>
      <c r="L40" s="382" t="s">
        <v>56</v>
      </c>
      <c r="M40" s="244">
        <v>1</v>
      </c>
      <c r="N40" s="382" t="s">
        <v>56</v>
      </c>
      <c r="O40" s="244">
        <v>1</v>
      </c>
      <c r="P40" s="244">
        <v>1</v>
      </c>
      <c r="Q40" s="244">
        <v>1</v>
      </c>
      <c r="R40" s="384" t="s">
        <v>437</v>
      </c>
      <c r="S40" s="384" t="s">
        <v>437</v>
      </c>
      <c r="T40" s="385" t="s">
        <v>56</v>
      </c>
      <c r="U40" s="385" t="s">
        <v>56</v>
      </c>
      <c r="V40" s="244">
        <v>1</v>
      </c>
      <c r="W40" s="244">
        <v>1</v>
      </c>
      <c r="X40" s="244" t="s">
        <v>24</v>
      </c>
      <c r="Y40" s="382" t="s">
        <v>56</v>
      </c>
      <c r="Z40" s="244">
        <v>1</v>
      </c>
      <c r="AA40" s="244">
        <v>2</v>
      </c>
      <c r="AB40" s="382" t="s">
        <v>56</v>
      </c>
      <c r="AC40" s="382" t="s">
        <v>56</v>
      </c>
      <c r="AD40" s="244">
        <v>2</v>
      </c>
      <c r="AE40" s="244">
        <v>2</v>
      </c>
      <c r="AF40" s="382" t="s">
        <v>56</v>
      </c>
      <c r="AG40" s="244" t="s">
        <v>24</v>
      </c>
      <c r="AH40" s="382" t="s">
        <v>56</v>
      </c>
      <c r="AI40" s="382" t="s">
        <v>56</v>
      </c>
      <c r="AJ40" s="244">
        <v>1</v>
      </c>
      <c r="AK40" s="244">
        <v>2</v>
      </c>
      <c r="AL40" s="244">
        <v>2</v>
      </c>
      <c r="AM40" s="382" t="s">
        <v>56</v>
      </c>
      <c r="AN40" s="382"/>
      <c r="AO40" s="111">
        <f t="shared" si="44"/>
        <v>11</v>
      </c>
      <c r="AP40" s="111">
        <f t="shared" si="56"/>
        <v>13</v>
      </c>
      <c r="AQ40" s="303">
        <v>14</v>
      </c>
      <c r="AR40" s="112">
        <f t="shared" si="57"/>
        <v>2</v>
      </c>
      <c r="AS40" s="112">
        <f t="shared" si="45"/>
        <v>0</v>
      </c>
      <c r="AT40" s="113">
        <f t="shared" si="46"/>
        <v>8</v>
      </c>
      <c r="AU40" s="113">
        <f t="shared" si="47"/>
        <v>0</v>
      </c>
      <c r="AV40" s="113">
        <f t="shared" si="48"/>
        <v>0</v>
      </c>
      <c r="AW40" s="113">
        <f t="shared" si="49"/>
        <v>2</v>
      </c>
      <c r="AX40" s="113">
        <f t="shared" si="50"/>
        <v>0</v>
      </c>
      <c r="AY40" s="113">
        <f t="shared" si="51"/>
        <v>0</v>
      </c>
      <c r="AZ40" s="113">
        <f t="shared" si="52"/>
        <v>0</v>
      </c>
      <c r="BA40" s="113">
        <f t="shared" si="53"/>
        <v>6</v>
      </c>
      <c r="BB40" s="113"/>
      <c r="BC40" s="113"/>
      <c r="BD40" s="113">
        <f t="shared" si="54"/>
        <v>0</v>
      </c>
      <c r="BE40" s="113">
        <f>SUM(AZ40:AZ40:BD40)</f>
        <v>6</v>
      </c>
      <c r="BF40" s="560">
        <f t="shared" si="55"/>
        <v>16</v>
      </c>
      <c r="BG40" s="560"/>
      <c r="BH40" s="560"/>
    </row>
    <row r="41" spans="1:60" ht="31.8" thickTop="1" thickBot="1">
      <c r="A41" s="246">
        <v>10</v>
      </c>
      <c r="B41" s="282" t="s">
        <v>222</v>
      </c>
      <c r="C41" s="247">
        <v>185446</v>
      </c>
      <c r="D41" s="247">
        <v>1020</v>
      </c>
      <c r="E41" s="247"/>
      <c r="F41" s="244" t="s">
        <v>24</v>
      </c>
      <c r="G41" s="308">
        <v>1</v>
      </c>
      <c r="H41" s="382" t="s">
        <v>56</v>
      </c>
      <c r="I41" s="382" t="s">
        <v>56</v>
      </c>
      <c r="J41" s="244">
        <v>1</v>
      </c>
      <c r="K41" s="341" t="s">
        <v>24</v>
      </c>
      <c r="L41" s="244">
        <v>2</v>
      </c>
      <c r="M41" s="385" t="s">
        <v>56</v>
      </c>
      <c r="N41" s="385" t="s">
        <v>56</v>
      </c>
      <c r="O41" s="384" t="s">
        <v>437</v>
      </c>
      <c r="P41" s="384" t="s">
        <v>437</v>
      </c>
      <c r="Q41" s="385" t="s">
        <v>56</v>
      </c>
      <c r="R41" s="244">
        <v>2</v>
      </c>
      <c r="S41" s="244">
        <v>2</v>
      </c>
      <c r="T41" s="382" t="s">
        <v>56</v>
      </c>
      <c r="U41" s="386" t="s">
        <v>24</v>
      </c>
      <c r="V41" s="244" t="s">
        <v>24</v>
      </c>
      <c r="W41" s="244">
        <v>2</v>
      </c>
      <c r="X41" s="382" t="s">
        <v>56</v>
      </c>
      <c r="Y41" s="244">
        <v>1</v>
      </c>
      <c r="Z41" s="386" t="s">
        <v>24</v>
      </c>
      <c r="AA41" s="386" t="s">
        <v>24</v>
      </c>
      <c r="AB41" s="244">
        <v>2</v>
      </c>
      <c r="AC41" s="382" t="s">
        <v>56</v>
      </c>
      <c r="AD41" s="382" t="s">
        <v>56</v>
      </c>
      <c r="AE41" s="244">
        <v>1</v>
      </c>
      <c r="AF41" s="244">
        <v>1</v>
      </c>
      <c r="AG41" s="244">
        <v>2</v>
      </c>
      <c r="AH41" s="382" t="s">
        <v>56</v>
      </c>
      <c r="AI41" s="244">
        <v>1</v>
      </c>
      <c r="AJ41" s="382" t="s">
        <v>56</v>
      </c>
      <c r="AK41" s="382" t="s">
        <v>56</v>
      </c>
      <c r="AL41" s="244" t="s">
        <v>24</v>
      </c>
      <c r="AM41" s="382" t="s">
        <v>56</v>
      </c>
      <c r="AN41" s="382"/>
      <c r="AO41" s="111">
        <f t="shared" si="44"/>
        <v>11</v>
      </c>
      <c r="AP41" s="111">
        <f t="shared" si="56"/>
        <v>13</v>
      </c>
      <c r="AQ41" s="303">
        <v>14</v>
      </c>
      <c r="AR41" s="112">
        <f t="shared" si="57"/>
        <v>2</v>
      </c>
      <c r="AS41" s="112">
        <f t="shared" si="45"/>
        <v>0</v>
      </c>
      <c r="AT41" s="113">
        <f t="shared" si="46"/>
        <v>4</v>
      </c>
      <c r="AU41" s="113">
        <f t="shared" si="47"/>
        <v>0</v>
      </c>
      <c r="AV41" s="113">
        <f t="shared" si="48"/>
        <v>0</v>
      </c>
      <c r="AW41" s="113">
        <f t="shared" si="49"/>
        <v>6</v>
      </c>
      <c r="AX41" s="113">
        <f t="shared" si="50"/>
        <v>0</v>
      </c>
      <c r="AY41" s="113">
        <f t="shared" si="51"/>
        <v>0</v>
      </c>
      <c r="AZ41" s="113">
        <f t="shared" si="52"/>
        <v>0</v>
      </c>
      <c r="BA41" s="113">
        <f t="shared" si="53"/>
        <v>6</v>
      </c>
      <c r="BB41" s="113"/>
      <c r="BC41" s="113"/>
      <c r="BD41" s="113">
        <f t="shared" si="54"/>
        <v>0</v>
      </c>
      <c r="BE41" s="113">
        <f>SUM(AZ41:AZ41:BD41)</f>
        <v>6</v>
      </c>
      <c r="BF41" s="560">
        <f t="shared" si="55"/>
        <v>16</v>
      </c>
      <c r="BG41" s="560"/>
      <c r="BH41" s="560"/>
    </row>
    <row r="42" spans="1:60" ht="31.8" thickTop="1" thickBot="1">
      <c r="A42" s="246">
        <v>11</v>
      </c>
      <c r="B42" s="248" t="s">
        <v>254</v>
      </c>
      <c r="C42" s="249"/>
      <c r="D42" s="249"/>
      <c r="E42" s="249"/>
      <c r="F42" s="244">
        <v>1</v>
      </c>
      <c r="G42" s="244">
        <v>2</v>
      </c>
      <c r="H42" s="244">
        <v>2</v>
      </c>
      <c r="I42" s="382" t="s">
        <v>56</v>
      </c>
      <c r="J42" s="384" t="s">
        <v>84</v>
      </c>
      <c r="K42" s="384" t="s">
        <v>437</v>
      </c>
      <c r="L42" s="385" t="s">
        <v>56</v>
      </c>
      <c r="M42" s="385" t="s">
        <v>56</v>
      </c>
      <c r="N42" s="244">
        <v>1</v>
      </c>
      <c r="O42" s="244">
        <v>2</v>
      </c>
      <c r="P42" s="244">
        <v>2</v>
      </c>
      <c r="Q42" s="244">
        <v>2</v>
      </c>
      <c r="R42" s="382" t="s">
        <v>56</v>
      </c>
      <c r="S42" s="382" t="s">
        <v>56</v>
      </c>
      <c r="T42" s="244">
        <v>1</v>
      </c>
      <c r="U42" s="244">
        <v>1</v>
      </c>
      <c r="V42" s="244">
        <v>2</v>
      </c>
      <c r="W42" s="382" t="s">
        <v>56</v>
      </c>
      <c r="X42" s="244">
        <v>1</v>
      </c>
      <c r="Y42" s="382" t="s">
        <v>56</v>
      </c>
      <c r="Z42" s="244">
        <v>2</v>
      </c>
      <c r="AA42" s="382" t="s">
        <v>56</v>
      </c>
      <c r="AB42" s="382" t="s">
        <v>56</v>
      </c>
      <c r="AC42" s="244">
        <v>1</v>
      </c>
      <c r="AD42" s="244">
        <v>1</v>
      </c>
      <c r="AE42" s="382" t="s">
        <v>56</v>
      </c>
      <c r="AF42" s="244">
        <v>2</v>
      </c>
      <c r="AG42" s="382" t="s">
        <v>56</v>
      </c>
      <c r="AH42" s="244">
        <v>1</v>
      </c>
      <c r="AI42" s="386" t="s">
        <v>24</v>
      </c>
      <c r="AJ42" s="382" t="s">
        <v>56</v>
      </c>
      <c r="AK42" s="382" t="s">
        <v>56</v>
      </c>
      <c r="AL42" s="244">
        <v>1</v>
      </c>
      <c r="AM42" s="244" t="s">
        <v>24</v>
      </c>
      <c r="AN42" s="244"/>
      <c r="AO42" s="111">
        <f t="shared" si="44"/>
        <v>12</v>
      </c>
      <c r="AP42" s="111">
        <f t="shared" si="56"/>
        <v>13</v>
      </c>
      <c r="AQ42" s="303">
        <v>14</v>
      </c>
      <c r="AR42" s="112">
        <f t="shared" si="57"/>
        <v>1</v>
      </c>
      <c r="AS42" s="112">
        <f t="shared" si="45"/>
        <v>0</v>
      </c>
      <c r="AT42" s="113">
        <f t="shared" si="46"/>
        <v>8</v>
      </c>
      <c r="AU42" s="113">
        <f t="shared" si="47"/>
        <v>0</v>
      </c>
      <c r="AV42" s="113">
        <f t="shared" si="48"/>
        <v>0</v>
      </c>
      <c r="AW42" s="113">
        <f t="shared" si="49"/>
        <v>2</v>
      </c>
      <c r="AX42" s="113">
        <f t="shared" si="50"/>
        <v>0</v>
      </c>
      <c r="AY42" s="113">
        <f t="shared" si="51"/>
        <v>0</v>
      </c>
      <c r="AZ42" s="113">
        <f t="shared" si="52"/>
        <v>0</v>
      </c>
      <c r="BA42" s="113">
        <f t="shared" si="53"/>
        <v>6</v>
      </c>
      <c r="BB42" s="113"/>
      <c r="BC42" s="113"/>
      <c r="BD42" s="113">
        <f t="shared" si="54"/>
        <v>0</v>
      </c>
      <c r="BE42" s="113">
        <f>SUM(AZ42:AZ42:BD42)</f>
        <v>6</v>
      </c>
      <c r="BF42" s="560">
        <f t="shared" si="55"/>
        <v>16</v>
      </c>
      <c r="BG42" s="560"/>
      <c r="BH42" s="560"/>
    </row>
    <row r="43" spans="1:60" ht="31.8" thickTop="1" thickBot="1">
      <c r="A43" s="250">
        <v>12</v>
      </c>
      <c r="B43" s="283" t="s">
        <v>255</v>
      </c>
      <c r="C43" s="251"/>
      <c r="D43" s="251"/>
      <c r="E43" s="251"/>
      <c r="F43" s="245">
        <v>2</v>
      </c>
      <c r="G43" s="245">
        <v>2</v>
      </c>
      <c r="H43" s="382" t="s">
        <v>56</v>
      </c>
      <c r="I43" s="382" t="s">
        <v>56</v>
      </c>
      <c r="J43" s="245">
        <v>1</v>
      </c>
      <c r="K43" s="382" t="s">
        <v>56</v>
      </c>
      <c r="L43" s="245">
        <v>1</v>
      </c>
      <c r="M43" s="382" t="s">
        <v>56</v>
      </c>
      <c r="N43" s="245">
        <v>1</v>
      </c>
      <c r="O43" s="382" t="s">
        <v>56</v>
      </c>
      <c r="P43" s="382" t="s">
        <v>56</v>
      </c>
      <c r="Q43" s="245">
        <v>1</v>
      </c>
      <c r="R43" s="245">
        <v>1</v>
      </c>
      <c r="S43" s="245">
        <v>1</v>
      </c>
      <c r="T43" s="245">
        <v>1</v>
      </c>
      <c r="U43" s="245">
        <v>1</v>
      </c>
      <c r="V43" s="382" t="s">
        <v>56</v>
      </c>
      <c r="W43" s="382" t="s">
        <v>56</v>
      </c>
      <c r="X43" s="245">
        <v>2</v>
      </c>
      <c r="Y43" s="382" t="s">
        <v>56</v>
      </c>
      <c r="Z43" s="245">
        <v>2</v>
      </c>
      <c r="AA43" s="245">
        <v>2</v>
      </c>
      <c r="AB43" s="384" t="s">
        <v>437</v>
      </c>
      <c r="AC43" s="382" t="s">
        <v>56</v>
      </c>
      <c r="AD43" s="382" t="s">
        <v>56</v>
      </c>
      <c r="AE43" s="245">
        <v>2</v>
      </c>
      <c r="AF43" s="382" t="s">
        <v>56</v>
      </c>
      <c r="AG43" s="382" t="s">
        <v>56</v>
      </c>
      <c r="AH43" s="245">
        <v>1</v>
      </c>
      <c r="AI43" s="245">
        <v>1</v>
      </c>
      <c r="AJ43" s="382" t="s">
        <v>56</v>
      </c>
      <c r="AK43" s="382" t="s">
        <v>56</v>
      </c>
      <c r="AL43" s="245">
        <v>2</v>
      </c>
      <c r="AM43" s="245">
        <v>2</v>
      </c>
      <c r="AN43" s="245"/>
      <c r="AO43" s="111">
        <f t="shared" si="44"/>
        <v>13</v>
      </c>
      <c r="AP43" s="111">
        <f t="shared" si="56"/>
        <v>14</v>
      </c>
      <c r="AQ43" s="303">
        <v>14</v>
      </c>
      <c r="AR43" s="112">
        <f t="shared" si="57"/>
        <v>1</v>
      </c>
      <c r="AS43" s="112">
        <f t="shared" si="45"/>
        <v>0</v>
      </c>
      <c r="AT43" s="113">
        <f t="shared" si="46"/>
        <v>9</v>
      </c>
      <c r="AU43" s="113">
        <f t="shared" si="47"/>
        <v>0</v>
      </c>
      <c r="AV43" s="113">
        <f t="shared" si="48"/>
        <v>0</v>
      </c>
      <c r="AW43" s="113">
        <f t="shared" si="49"/>
        <v>0</v>
      </c>
      <c r="AX43" s="113">
        <f t="shared" si="50"/>
        <v>0</v>
      </c>
      <c r="AY43" s="113">
        <f t="shared" si="51"/>
        <v>0</v>
      </c>
      <c r="AZ43" s="113">
        <f t="shared" si="52"/>
        <v>0</v>
      </c>
      <c r="BA43" s="113">
        <f t="shared" si="53"/>
        <v>6</v>
      </c>
      <c r="BB43" s="113"/>
      <c r="BC43" s="113"/>
      <c r="BD43" s="113">
        <f t="shared" si="54"/>
        <v>0</v>
      </c>
      <c r="BE43" s="113">
        <f>SUM(AZ43:AZ43:BD43)</f>
        <v>6</v>
      </c>
      <c r="BF43" s="560">
        <f t="shared" si="55"/>
        <v>15</v>
      </c>
      <c r="BG43" s="560"/>
      <c r="BH43" s="560"/>
    </row>
    <row r="44" spans="1:60" ht="31.8" thickTop="1" thickBot="1">
      <c r="A44" s="252">
        <v>13</v>
      </c>
      <c r="B44" s="253" t="s">
        <v>157</v>
      </c>
      <c r="C44" s="254"/>
      <c r="D44" s="254"/>
      <c r="E44" s="254"/>
      <c r="F44" s="245">
        <v>1</v>
      </c>
      <c r="G44" s="245">
        <v>1</v>
      </c>
      <c r="H44" s="382" t="s">
        <v>56</v>
      </c>
      <c r="I44" s="382" t="s">
        <v>56</v>
      </c>
      <c r="J44" s="245">
        <v>2</v>
      </c>
      <c r="K44" s="245">
        <v>1</v>
      </c>
      <c r="L44" s="382" t="s">
        <v>56</v>
      </c>
      <c r="M44" s="245">
        <v>1</v>
      </c>
      <c r="N44" s="382" t="s">
        <v>56</v>
      </c>
      <c r="O44" s="382" t="s">
        <v>56</v>
      </c>
      <c r="P44" s="382" t="s">
        <v>56</v>
      </c>
      <c r="Q44" s="245">
        <v>2</v>
      </c>
      <c r="R44" s="245">
        <v>2</v>
      </c>
      <c r="S44" s="382" t="s">
        <v>56</v>
      </c>
      <c r="T44" s="245">
        <v>2</v>
      </c>
      <c r="U44" s="245">
        <v>2</v>
      </c>
      <c r="V44" s="382" t="s">
        <v>56</v>
      </c>
      <c r="W44" s="382" t="s">
        <v>56</v>
      </c>
      <c r="X44" s="245">
        <v>1</v>
      </c>
      <c r="Y44" s="245">
        <v>1</v>
      </c>
      <c r="Z44" s="245">
        <v>1</v>
      </c>
      <c r="AA44" s="245">
        <v>1</v>
      </c>
      <c r="AB44" s="384" t="s">
        <v>437</v>
      </c>
      <c r="AC44" s="382" t="s">
        <v>56</v>
      </c>
      <c r="AD44" s="382" t="s">
        <v>56</v>
      </c>
      <c r="AE44" s="245">
        <v>1</v>
      </c>
      <c r="AF44" s="245">
        <v>1</v>
      </c>
      <c r="AG44" s="245">
        <v>2</v>
      </c>
      <c r="AH44" s="382" t="s">
        <v>56</v>
      </c>
      <c r="AI44" s="245">
        <v>2</v>
      </c>
      <c r="AJ44" s="382" t="s">
        <v>56</v>
      </c>
      <c r="AK44" s="382" t="s">
        <v>56</v>
      </c>
      <c r="AL44" s="245">
        <v>1</v>
      </c>
      <c r="AM44" s="382" t="s">
        <v>56</v>
      </c>
      <c r="AN44" s="434"/>
      <c r="AO44" s="111">
        <f t="shared" si="44"/>
        <v>13</v>
      </c>
      <c r="AP44" s="111">
        <f t="shared" si="56"/>
        <v>14</v>
      </c>
      <c r="AQ44" s="303">
        <v>14</v>
      </c>
      <c r="AR44" s="112">
        <f t="shared" si="57"/>
        <v>1</v>
      </c>
      <c r="AS44" s="112">
        <f t="shared" si="45"/>
        <v>0</v>
      </c>
      <c r="AT44" s="113">
        <f t="shared" si="46"/>
        <v>9</v>
      </c>
      <c r="AU44" s="113">
        <f t="shared" si="47"/>
        <v>0</v>
      </c>
      <c r="AV44" s="113">
        <f t="shared" si="48"/>
        <v>0</v>
      </c>
      <c r="AW44" s="113">
        <f t="shared" si="49"/>
        <v>0</v>
      </c>
      <c r="AX44" s="113">
        <f t="shared" si="50"/>
        <v>0</v>
      </c>
      <c r="AY44" s="113">
        <f t="shared" si="51"/>
        <v>0</v>
      </c>
      <c r="AZ44" s="113">
        <f t="shared" si="52"/>
        <v>0</v>
      </c>
      <c r="BA44" s="113">
        <f t="shared" si="53"/>
        <v>6</v>
      </c>
      <c r="BB44" s="113"/>
      <c r="BC44" s="113"/>
      <c r="BD44" s="113">
        <f t="shared" si="54"/>
        <v>0</v>
      </c>
      <c r="BE44" s="113">
        <f>SUM(AZ44:AZ44:BD44)</f>
        <v>6</v>
      </c>
      <c r="BF44" s="560">
        <f t="shared" si="55"/>
        <v>15</v>
      </c>
      <c r="BG44" s="560"/>
      <c r="BH44" s="560"/>
    </row>
    <row r="45" spans="1:60" ht="15" thickTop="1"/>
  </sheetData>
  <mergeCells count="53">
    <mergeCell ref="BF43:BH43"/>
    <mergeCell ref="BF44:BH44"/>
    <mergeCell ref="AR31:AR32"/>
    <mergeCell ref="BF38:BH38"/>
    <mergeCell ref="BF39:BH39"/>
    <mergeCell ref="BF40:BH40"/>
    <mergeCell ref="BF41:BH41"/>
    <mergeCell ref="BF42:BH42"/>
    <mergeCell ref="BF33:BH33"/>
    <mergeCell ref="BF34:BH34"/>
    <mergeCell ref="BF35:BH35"/>
    <mergeCell ref="BF36:BH36"/>
    <mergeCell ref="BF37:BH37"/>
    <mergeCell ref="A31:A32"/>
    <mergeCell ref="B31:B32"/>
    <mergeCell ref="C31:C32"/>
    <mergeCell ref="D31:D32"/>
    <mergeCell ref="BF31:BH32"/>
    <mergeCell ref="AO31:AQ31"/>
    <mergeCell ref="AS31:AS32"/>
    <mergeCell ref="AT31:BD31"/>
    <mergeCell ref="BF14:BH14"/>
    <mergeCell ref="BF15:BH15"/>
    <mergeCell ref="BF9:BH9"/>
    <mergeCell ref="BF10:BH10"/>
    <mergeCell ref="BF11:BH11"/>
    <mergeCell ref="BF12:BH12"/>
    <mergeCell ref="BF13:BH13"/>
    <mergeCell ref="BF4:BH4"/>
    <mergeCell ref="BF5:BH5"/>
    <mergeCell ref="BF6:BH6"/>
    <mergeCell ref="BF7:BH7"/>
    <mergeCell ref="BF8:BH8"/>
    <mergeCell ref="A2:A3"/>
    <mergeCell ref="BF2:BH3"/>
    <mergeCell ref="AT2:BD2"/>
    <mergeCell ref="B2:B3"/>
    <mergeCell ref="C2:C3"/>
    <mergeCell ref="D2:D3"/>
    <mergeCell ref="AO3:AP3"/>
    <mergeCell ref="AO14:AP14"/>
    <mergeCell ref="AO15:AP15"/>
    <mergeCell ref="AO2:AS2"/>
    <mergeCell ref="AO9:AP9"/>
    <mergeCell ref="AO10:AP10"/>
    <mergeCell ref="AO11:AP11"/>
    <mergeCell ref="AO12:AP12"/>
    <mergeCell ref="AO13:AP13"/>
    <mergeCell ref="AO4:AP4"/>
    <mergeCell ref="AO5:AP5"/>
    <mergeCell ref="AO6:AP6"/>
    <mergeCell ref="AO7:AP7"/>
    <mergeCell ref="AO8:AP8"/>
  </mergeCells>
  <conditionalFormatting sqref="K2:AN2">
    <cfRule type="containsText" dxfId="20" priority="112" operator="containsText" text="Mg">
      <formula>NOT(ISERROR(SEARCH("Mg",K2)))</formula>
    </cfRule>
    <cfRule type="containsText" dxfId="19" priority="113" operator="containsText" text="Sb">
      <formula>NOT(ISERROR(SEARCH("Sb",K2)))</formula>
    </cfRule>
    <cfRule type="expression" dxfId="18" priority="114">
      <formula>#REF!=Sb</formula>
    </cfRule>
  </conditionalFormatting>
  <conditionalFormatting sqref="K31:AN31">
    <cfRule type="containsText" dxfId="17" priority="4" operator="containsText" text="Mg">
      <formula>NOT(ISERROR(SEARCH("Mg",K31)))</formula>
    </cfRule>
    <cfRule type="containsText" dxfId="16" priority="5" operator="containsText" text="Sb">
      <formula>NOT(ISERROR(SEARCH("Sb",K31)))</formula>
    </cfRule>
    <cfRule type="expression" dxfId="15" priority="6">
      <formula>#REF!=Sb</formula>
    </cfRule>
  </conditionalFormatting>
  <conditionalFormatting sqref="R2:X2 R31:X31">
    <cfRule type="expression" dxfId="14" priority="115">
      <formula>R$5=Sb</formula>
    </cfRule>
    <cfRule type="expression" dxfId="13" priority="116">
      <formula>R$5=Sb</formula>
    </cfRule>
  </conditionalFormatting>
  <conditionalFormatting sqref="AR4:AS15">
    <cfRule type="cellIs" dxfId="6" priority="1" operator="greaterThan">
      <formula>2</formula>
    </cfRule>
  </conditionalFormatting>
  <conditionalFormatting sqref="AR33:AS44">
    <cfRule type="cellIs" dxfId="5" priority="2" operator="greaterThan">
      <formula>2</formula>
    </cfRule>
  </conditionalFormatting>
  <pageMargins left="0.75" right="0.75" top="1" bottom="1" header="0.5" footer="0.5"/>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expression" priority="141" id="{61902311-7BFF-4A9B-ACD8-51D5AEBE0C3C}">
            <xm:f>'ROOSTER FULL AGENT'!#REF!=Sb</xm:f>
            <x14:dxf>
              <font>
                <b/>
                <i val="0"/>
              </font>
              <fill>
                <patternFill>
                  <bgColor rgb="FFFF0000"/>
                </patternFill>
              </fill>
            </x14:dxf>
          </x14:cfRule>
          <x14:cfRule type="expression" priority="142" id="{B3946B33-FA46-4E45-959F-148F4362FA62}">
            <xm:f>'ROOSTER FULL AGENT'!#REF!=Sb</xm:f>
            <x14:dxf>
              <fill>
                <patternFill>
                  <bgColor rgb="FFFF0000"/>
                </patternFill>
              </fill>
            </x14:dxf>
          </x14:cfRule>
          <xm:sqref>K2:Q2 K31:Q31</xm:sqref>
        </x14:conditionalFormatting>
        <x14:conditionalFormatting xmlns:xm="http://schemas.microsoft.com/office/excel/2006/main">
          <x14:cfRule type="expression" priority="151" id="{85804D8C-C445-4BB4-BF91-729C00C0EE21}">
            <xm:f>'ROOSTER FULL AGENT'!T$124=Sb</xm:f>
            <x14:dxf>
              <font>
                <b/>
                <i val="0"/>
              </font>
              <fill>
                <patternFill>
                  <bgColor rgb="FFFF0000"/>
                </patternFill>
              </fill>
            </x14:dxf>
          </x14:cfRule>
          <x14:cfRule type="expression" priority="152" id="{D199629A-2D89-4AB7-8ED6-40FFE5BAFA41}">
            <xm:f>'ROOSTER FULL AGENT'!T$124=Sb</xm:f>
            <x14:dxf>
              <fill>
                <patternFill>
                  <bgColor rgb="FFFF0000"/>
                </patternFill>
              </fill>
            </x14:dxf>
          </x14:cfRule>
          <xm:sqref>Y2:AN2 Y31:AN31</xm:sqref>
        </x14:conditionalFormatting>
        <x14:conditionalFormatting xmlns:xm="http://schemas.microsoft.com/office/excel/2006/main">
          <x14:cfRule type="expression" priority="174" id="{85804D8C-C445-4BB4-BF91-729C00C0EE21}">
            <xm:f>'ROOSTER FULL AGENT'!#REF!=Sb</xm:f>
            <x14:dxf>
              <font>
                <b/>
                <i val="0"/>
              </font>
              <fill>
                <patternFill>
                  <bgColor rgb="FFFF0000"/>
                </patternFill>
              </fill>
            </x14:dxf>
          </x14:cfRule>
          <x14:cfRule type="expression" priority="175" id="{D199629A-2D89-4AB7-8ED6-40FFE5BAFA41}">
            <xm:f>'ROOSTER FULL AGENT'!#REF!=Sb</xm:f>
            <x14:dxf>
              <fill>
                <patternFill>
                  <bgColor rgb="FFFF0000"/>
                </patternFill>
              </fill>
            </x14:dxf>
          </x14:cfRule>
          <xm:sqref>AM2:AN2</xm:sqref>
        </x14:conditionalFormatting>
        <x14:conditionalFormatting xmlns:xm="http://schemas.microsoft.com/office/excel/2006/main">
          <x14:cfRule type="expression" priority="7" id="{A9E3C2A0-6BCD-4AC1-9D83-958F0E00E68E}">
            <xm:f>'ROOSTER FULL AGENT'!#REF!=Sb</xm:f>
            <x14:dxf>
              <font>
                <b/>
                <i val="0"/>
              </font>
              <fill>
                <patternFill>
                  <bgColor rgb="FFFF0000"/>
                </patternFill>
              </fill>
            </x14:dxf>
          </x14:cfRule>
          <x14:cfRule type="expression" priority="8" id="{E38E8A4A-44D7-4B60-A74D-8D94832DFD51}">
            <xm:f>'ROOSTER FULL AGENT'!#REF!=Sb</xm:f>
            <x14:dxf>
              <fill>
                <patternFill>
                  <bgColor rgb="FFFF0000"/>
                </patternFill>
              </fill>
            </x14:dxf>
          </x14:cfRule>
          <xm:sqref>AM31:AN31</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S159"/>
  <sheetViews>
    <sheetView topLeftCell="AB19" workbookViewId="0">
      <selection activeCell="AH22" sqref="AH22:BU25"/>
    </sheetView>
  </sheetViews>
  <sheetFormatPr defaultRowHeight="14.4"/>
  <cols>
    <col min="25" max="25" width="12.5546875" customWidth="1"/>
    <col min="26" max="26" width="14.33203125" customWidth="1"/>
    <col min="27" max="27" width="17.88671875" customWidth="1"/>
    <col min="28" max="28" width="18.33203125" customWidth="1"/>
    <col min="29" max="29" width="14.6640625" customWidth="1"/>
    <col min="30" max="30" width="20.5546875" customWidth="1"/>
    <col min="31" max="31" width="19.6640625" customWidth="1"/>
    <col min="39" max="39" width="10.5546875" customWidth="1"/>
  </cols>
  <sheetData>
    <row r="1" spans="1:45" ht="15" thickBot="1">
      <c r="A1" s="569" t="s">
        <v>0</v>
      </c>
      <c r="B1" s="571" t="s">
        <v>87</v>
      </c>
      <c r="C1" s="571" t="s">
        <v>2</v>
      </c>
      <c r="D1" s="571" t="s">
        <v>88</v>
      </c>
      <c r="E1" s="168" t="s">
        <v>249</v>
      </c>
      <c r="F1" s="168" t="s">
        <v>4</v>
      </c>
      <c r="G1" s="168" t="str">
        <f t="shared" ref="G1:AH1" si="0">IF(F1="Sn","Sl",IF(F1="Sl","Rb",IF(F1="Rb","Km",IF(F1="Km","Jm",IF(F1="Jm","Sb",IF(F1="Sb","Mg",IF(F1="Mg","Sn")))))))</f>
        <v>Mg</v>
      </c>
      <c r="H1" s="168" t="str">
        <f t="shared" si="0"/>
        <v>Sn</v>
      </c>
      <c r="I1" s="168" t="str">
        <f t="shared" si="0"/>
        <v>Sl</v>
      </c>
      <c r="J1" s="168" t="str">
        <f t="shared" si="0"/>
        <v>Rb</v>
      </c>
      <c r="K1" s="168" t="str">
        <f t="shared" si="0"/>
        <v>Km</v>
      </c>
      <c r="L1" s="168" t="str">
        <f t="shared" si="0"/>
        <v>Jm</v>
      </c>
      <c r="M1" s="168" t="str">
        <f t="shared" si="0"/>
        <v>Sb</v>
      </c>
      <c r="N1" s="168" t="str">
        <f t="shared" si="0"/>
        <v>Mg</v>
      </c>
      <c r="O1" s="168" t="str">
        <f t="shared" si="0"/>
        <v>Sn</v>
      </c>
      <c r="P1" s="168" t="str">
        <f t="shared" si="0"/>
        <v>Sl</v>
      </c>
      <c r="Q1" s="168" t="str">
        <f t="shared" si="0"/>
        <v>Rb</v>
      </c>
      <c r="R1" s="168" t="str">
        <f t="shared" si="0"/>
        <v>Km</v>
      </c>
      <c r="S1" s="168" t="str">
        <f t="shared" si="0"/>
        <v>Jm</v>
      </c>
      <c r="T1" s="168" t="str">
        <f t="shared" si="0"/>
        <v>Sb</v>
      </c>
      <c r="U1" s="168" t="str">
        <f t="shared" si="0"/>
        <v>Mg</v>
      </c>
      <c r="V1" s="168" t="str">
        <f t="shared" si="0"/>
        <v>Sn</v>
      </c>
      <c r="W1" s="168" t="str">
        <f t="shared" si="0"/>
        <v>Sl</v>
      </c>
      <c r="X1" s="168" t="str">
        <f t="shared" si="0"/>
        <v>Rb</v>
      </c>
      <c r="Y1" s="168" t="str">
        <f t="shared" si="0"/>
        <v>Km</v>
      </c>
      <c r="Z1" s="168" t="str">
        <f t="shared" si="0"/>
        <v>Jm</v>
      </c>
      <c r="AA1" s="168" t="str">
        <f t="shared" si="0"/>
        <v>Sb</v>
      </c>
      <c r="AB1" s="168" t="str">
        <f t="shared" si="0"/>
        <v>Mg</v>
      </c>
      <c r="AC1" s="168" t="str">
        <f t="shared" si="0"/>
        <v>Sn</v>
      </c>
      <c r="AD1" s="168" t="str">
        <f t="shared" si="0"/>
        <v>Sl</v>
      </c>
      <c r="AE1" s="168" t="str">
        <f t="shared" si="0"/>
        <v>Rb</v>
      </c>
      <c r="AF1" s="168" t="str">
        <f t="shared" si="0"/>
        <v>Km</v>
      </c>
      <c r="AG1" s="168" t="str">
        <f t="shared" si="0"/>
        <v>Jm</v>
      </c>
      <c r="AH1" s="168" t="str">
        <f t="shared" si="0"/>
        <v>Sb</v>
      </c>
      <c r="AI1" s="168" t="str">
        <f>IF(AH1="Sn","Sl",IF(AH1="Sl","Rb",IF(AH1="Rb","Km",IF(AH1="Km","Jm",IF(AH1="Jm","Sb",IF(AH1="Sb","Mg",IF(AH1="Mg","Sn")))))))</f>
        <v>Mg</v>
      </c>
    </row>
    <row r="2" spans="1:45" ht="15.6" thickTop="1" thickBot="1">
      <c r="A2" s="570"/>
      <c r="B2" s="572"/>
      <c r="C2" s="573"/>
      <c r="D2" s="574"/>
      <c r="E2" s="170">
        <v>1</v>
      </c>
      <c r="F2" s="169">
        <v>2</v>
      </c>
      <c r="G2" s="170">
        <v>3</v>
      </c>
      <c r="H2" s="169">
        <v>4</v>
      </c>
      <c r="I2" s="170">
        <v>5</v>
      </c>
      <c r="J2" s="169">
        <v>6</v>
      </c>
      <c r="K2" s="170">
        <v>7</v>
      </c>
      <c r="L2" s="169">
        <v>8</v>
      </c>
      <c r="M2" s="170">
        <v>9</v>
      </c>
      <c r="N2" s="169">
        <v>10</v>
      </c>
      <c r="O2" s="170">
        <v>11</v>
      </c>
      <c r="P2" s="169">
        <v>12</v>
      </c>
      <c r="Q2" s="170">
        <v>13</v>
      </c>
      <c r="R2" s="169">
        <v>14</v>
      </c>
      <c r="S2" s="170">
        <v>15</v>
      </c>
      <c r="T2" s="169">
        <v>16</v>
      </c>
      <c r="U2" s="170">
        <v>17</v>
      </c>
      <c r="V2" s="169">
        <v>18</v>
      </c>
      <c r="W2" s="170">
        <v>19</v>
      </c>
      <c r="X2" s="169">
        <v>20</v>
      </c>
      <c r="Y2" s="170">
        <v>21</v>
      </c>
      <c r="Z2" s="169">
        <v>22</v>
      </c>
      <c r="AA2" s="170">
        <v>23</v>
      </c>
      <c r="AB2" s="169">
        <v>24</v>
      </c>
      <c r="AC2" s="170">
        <v>25</v>
      </c>
      <c r="AD2" s="169">
        <v>26</v>
      </c>
      <c r="AE2" s="170">
        <v>27</v>
      </c>
      <c r="AF2" s="169">
        <v>28</v>
      </c>
      <c r="AG2" s="170">
        <v>29</v>
      </c>
      <c r="AH2" s="169">
        <v>30</v>
      </c>
      <c r="AI2" s="176">
        <v>31</v>
      </c>
      <c r="AJ2" s="178">
        <v>1</v>
      </c>
      <c r="AK2" s="179" t="s">
        <v>17</v>
      </c>
      <c r="AL2" s="180" t="s">
        <v>21</v>
      </c>
      <c r="AM2" s="180" t="s">
        <v>24</v>
      </c>
      <c r="AN2" s="180" t="s">
        <v>27</v>
      </c>
      <c r="AO2" s="180" t="s">
        <v>40</v>
      </c>
      <c r="AP2" s="180" t="s">
        <v>32</v>
      </c>
      <c r="AQ2" s="180">
        <v>2</v>
      </c>
      <c r="AR2" s="180">
        <v>3</v>
      </c>
      <c r="AS2" s="181" t="s">
        <v>238</v>
      </c>
    </row>
    <row r="3" spans="1:45" ht="16.8" thickTop="1" thickBot="1">
      <c r="A3" s="171">
        <v>1</v>
      </c>
      <c r="B3" s="172" t="s">
        <v>256</v>
      </c>
      <c r="C3" s="172" t="s">
        <v>258</v>
      </c>
      <c r="D3" s="172" t="s">
        <v>258</v>
      </c>
      <c r="E3" s="173">
        <v>1</v>
      </c>
      <c r="F3" s="173">
        <v>3</v>
      </c>
      <c r="G3" s="173">
        <v>3</v>
      </c>
      <c r="H3" s="175" t="s">
        <v>56</v>
      </c>
      <c r="I3" s="175" t="s">
        <v>56</v>
      </c>
      <c r="J3" s="173" t="s">
        <v>40</v>
      </c>
      <c r="K3" s="175" t="s">
        <v>56</v>
      </c>
      <c r="L3" s="173">
        <v>3</v>
      </c>
      <c r="M3" s="173">
        <v>3</v>
      </c>
      <c r="N3" s="175" t="s">
        <v>56</v>
      </c>
      <c r="O3" s="175" t="s">
        <v>56</v>
      </c>
      <c r="P3" s="173">
        <v>1</v>
      </c>
      <c r="Q3" s="173" t="s">
        <v>40</v>
      </c>
      <c r="R3" s="173">
        <v>3</v>
      </c>
      <c r="S3" s="173">
        <v>3</v>
      </c>
      <c r="T3" s="175" t="s">
        <v>56</v>
      </c>
      <c r="U3" s="175" t="s">
        <v>56</v>
      </c>
      <c r="V3" s="173">
        <v>1</v>
      </c>
      <c r="W3" s="173" t="s">
        <v>40</v>
      </c>
      <c r="X3" s="173">
        <v>3</v>
      </c>
      <c r="Y3" s="173">
        <v>3</v>
      </c>
      <c r="Z3" s="175" t="s">
        <v>56</v>
      </c>
      <c r="AA3" s="175" t="s">
        <v>56</v>
      </c>
      <c r="AB3" s="173">
        <v>1</v>
      </c>
      <c r="AC3" s="173" t="s">
        <v>40</v>
      </c>
      <c r="AD3" s="173">
        <v>3</v>
      </c>
      <c r="AE3" s="173">
        <v>3</v>
      </c>
      <c r="AF3" s="175" t="s">
        <v>56</v>
      </c>
      <c r="AG3" s="175" t="s">
        <v>56</v>
      </c>
      <c r="AH3" s="173">
        <v>1</v>
      </c>
      <c r="AI3" s="177" t="s">
        <v>40</v>
      </c>
      <c r="AJ3" s="182">
        <f t="shared" ref="AJ3:AJ8" si="1">COUNTIF(E3:AI3,"1")</f>
        <v>5</v>
      </c>
      <c r="AK3" s="182">
        <f t="shared" ref="AK3:AK8" si="2">COUNTIF(E3:AI3,"1A")</f>
        <v>0</v>
      </c>
      <c r="AL3" s="182">
        <f t="shared" ref="AL3:AL8" si="3">COUNTIF(E3:AI3,"1B")</f>
        <v>0</v>
      </c>
      <c r="AM3" s="182">
        <f t="shared" ref="AM3:AM8" si="4">COUNTIF(E3:AI3,"1C")</f>
        <v>0</v>
      </c>
      <c r="AN3" s="182">
        <f t="shared" ref="AN3:AN8" si="5">COUNTIF(E3:AI3,"1D")</f>
        <v>0</v>
      </c>
      <c r="AO3" s="182">
        <f t="shared" ref="AO3:AO8" si="6">COUNTIF(E3:AI3,"2B")</f>
        <v>5</v>
      </c>
      <c r="AP3" s="182">
        <f t="shared" ref="AP3:AP8" si="7">COUNTIF(E3:AI3,"1F")</f>
        <v>0</v>
      </c>
      <c r="AQ3" s="182">
        <f t="shared" ref="AQ3:AQ8" si="8">COUNTIF(E3:AI3,"2")</f>
        <v>0</v>
      </c>
      <c r="AR3" s="182">
        <f t="shared" ref="AR3:AR8" si="9">COUNTIF(E3:AI3,"3")</f>
        <v>10</v>
      </c>
      <c r="AS3" s="180">
        <f t="shared" ref="AS3:AS8" si="10">SUM(AO3:AR3)</f>
        <v>15</v>
      </c>
    </row>
    <row r="4" spans="1:45" ht="16.8" thickTop="1" thickBot="1">
      <c r="A4" s="171">
        <v>2</v>
      </c>
      <c r="B4" s="172" t="s">
        <v>256</v>
      </c>
      <c r="C4" s="172" t="s">
        <v>258</v>
      </c>
      <c r="D4" s="172" t="s">
        <v>258</v>
      </c>
      <c r="E4" s="173">
        <v>3</v>
      </c>
      <c r="F4" s="175" t="s">
        <v>56</v>
      </c>
      <c r="G4" s="175" t="s">
        <v>56</v>
      </c>
      <c r="H4" s="173">
        <v>1</v>
      </c>
      <c r="I4" s="173" t="s">
        <v>27</v>
      </c>
      <c r="J4" s="173">
        <v>3</v>
      </c>
      <c r="K4" s="173">
        <v>3</v>
      </c>
      <c r="L4" s="175" t="s">
        <v>56</v>
      </c>
      <c r="M4" s="175" t="s">
        <v>56</v>
      </c>
      <c r="N4" s="173">
        <v>1</v>
      </c>
      <c r="O4" s="175" t="s">
        <v>56</v>
      </c>
      <c r="P4" s="173">
        <v>3</v>
      </c>
      <c r="Q4" s="173">
        <v>3</v>
      </c>
      <c r="R4" s="175" t="s">
        <v>56</v>
      </c>
      <c r="S4" s="175" t="s">
        <v>56</v>
      </c>
      <c r="T4" s="173">
        <v>1</v>
      </c>
      <c r="U4" s="173">
        <v>2</v>
      </c>
      <c r="V4" s="173">
        <v>3</v>
      </c>
      <c r="W4" s="173">
        <v>3</v>
      </c>
      <c r="X4" s="175" t="s">
        <v>56</v>
      </c>
      <c r="Y4" s="175" t="s">
        <v>56</v>
      </c>
      <c r="Z4" s="173" t="s">
        <v>40</v>
      </c>
      <c r="AA4" s="173" t="s">
        <v>40</v>
      </c>
      <c r="AB4" s="173">
        <v>3</v>
      </c>
      <c r="AC4" s="173">
        <v>3</v>
      </c>
      <c r="AD4" s="175" t="s">
        <v>56</v>
      </c>
      <c r="AE4" s="175" t="s">
        <v>56</v>
      </c>
      <c r="AF4" s="173">
        <v>1</v>
      </c>
      <c r="AG4" s="173" t="s">
        <v>40</v>
      </c>
      <c r="AH4" s="173">
        <v>3</v>
      </c>
      <c r="AI4" s="177">
        <v>3</v>
      </c>
      <c r="AJ4" s="182">
        <f t="shared" si="1"/>
        <v>4</v>
      </c>
      <c r="AK4" s="182">
        <f t="shared" si="2"/>
        <v>0</v>
      </c>
      <c r="AL4" s="182">
        <f t="shared" si="3"/>
        <v>0</v>
      </c>
      <c r="AM4" s="182">
        <f t="shared" si="4"/>
        <v>0</v>
      </c>
      <c r="AN4" s="182">
        <f t="shared" si="5"/>
        <v>1</v>
      </c>
      <c r="AO4" s="182">
        <f t="shared" si="6"/>
        <v>3</v>
      </c>
      <c r="AP4" s="182">
        <f t="shared" si="7"/>
        <v>0</v>
      </c>
      <c r="AQ4" s="182">
        <f t="shared" si="8"/>
        <v>1</v>
      </c>
      <c r="AR4" s="182">
        <f t="shared" si="9"/>
        <v>11</v>
      </c>
      <c r="AS4" s="180">
        <f t="shared" si="10"/>
        <v>15</v>
      </c>
    </row>
    <row r="5" spans="1:45" ht="16.8" thickTop="1" thickBot="1">
      <c r="A5" s="171">
        <v>3</v>
      </c>
      <c r="B5" s="172" t="s">
        <v>256</v>
      </c>
      <c r="C5" s="172" t="s">
        <v>258</v>
      </c>
      <c r="D5" s="172" t="s">
        <v>258</v>
      </c>
      <c r="E5" s="175" t="s">
        <v>56</v>
      </c>
      <c r="F5" s="173">
        <v>1</v>
      </c>
      <c r="G5" s="173" t="s">
        <v>40</v>
      </c>
      <c r="H5" s="173">
        <v>3</v>
      </c>
      <c r="I5" s="173">
        <v>3</v>
      </c>
      <c r="J5" s="175" t="s">
        <v>56</v>
      </c>
      <c r="K5" s="175" t="s">
        <v>56</v>
      </c>
      <c r="L5" s="173">
        <v>1</v>
      </c>
      <c r="M5" s="173" t="s">
        <v>40</v>
      </c>
      <c r="N5" s="173">
        <v>3</v>
      </c>
      <c r="O5" s="173">
        <v>3</v>
      </c>
      <c r="P5" s="175" t="s">
        <v>56</v>
      </c>
      <c r="Q5" s="175" t="s">
        <v>56</v>
      </c>
      <c r="R5" s="173" t="s">
        <v>27</v>
      </c>
      <c r="S5" s="173" t="s">
        <v>40</v>
      </c>
      <c r="T5" s="173">
        <v>3</v>
      </c>
      <c r="U5" s="173">
        <v>3</v>
      </c>
      <c r="V5" s="175" t="s">
        <v>56</v>
      </c>
      <c r="W5" s="175" t="s">
        <v>56</v>
      </c>
      <c r="X5" s="173">
        <v>1</v>
      </c>
      <c r="Y5" s="173" t="s">
        <v>40</v>
      </c>
      <c r="Z5" s="173">
        <v>3</v>
      </c>
      <c r="AA5" s="173">
        <v>3</v>
      </c>
      <c r="AB5" s="175" t="s">
        <v>56</v>
      </c>
      <c r="AC5" s="175" t="s">
        <v>56</v>
      </c>
      <c r="AD5" s="173">
        <v>1</v>
      </c>
      <c r="AE5" s="173" t="s">
        <v>40</v>
      </c>
      <c r="AF5" s="173">
        <v>3</v>
      </c>
      <c r="AG5" s="173">
        <v>3</v>
      </c>
      <c r="AH5" s="175" t="s">
        <v>56</v>
      </c>
      <c r="AI5" s="175" t="s">
        <v>56</v>
      </c>
      <c r="AJ5" s="182">
        <f t="shared" si="1"/>
        <v>4</v>
      </c>
      <c r="AK5" s="182">
        <f t="shared" si="2"/>
        <v>0</v>
      </c>
      <c r="AL5" s="182">
        <f t="shared" si="3"/>
        <v>0</v>
      </c>
      <c r="AM5" s="182">
        <f t="shared" si="4"/>
        <v>0</v>
      </c>
      <c r="AN5" s="182">
        <f t="shared" si="5"/>
        <v>1</v>
      </c>
      <c r="AO5" s="182">
        <f t="shared" si="6"/>
        <v>5</v>
      </c>
      <c r="AP5" s="182">
        <f t="shared" si="7"/>
        <v>0</v>
      </c>
      <c r="AQ5" s="182">
        <f t="shared" si="8"/>
        <v>0</v>
      </c>
      <c r="AR5" s="182">
        <f t="shared" si="9"/>
        <v>10</v>
      </c>
      <c r="AS5" s="180">
        <f t="shared" si="10"/>
        <v>15</v>
      </c>
    </row>
    <row r="6" spans="1:45" ht="16.8" thickTop="1" thickBot="1">
      <c r="A6" s="171">
        <v>4</v>
      </c>
      <c r="B6" s="172" t="s">
        <v>257</v>
      </c>
      <c r="C6" s="172" t="s">
        <v>258</v>
      </c>
      <c r="D6" s="172" t="s">
        <v>258</v>
      </c>
      <c r="E6" s="173">
        <v>1</v>
      </c>
      <c r="F6" s="173">
        <v>1</v>
      </c>
      <c r="G6" s="173" t="s">
        <v>27</v>
      </c>
      <c r="H6" s="175" t="s">
        <v>56</v>
      </c>
      <c r="I6" s="175" t="s">
        <v>56</v>
      </c>
      <c r="J6" s="173">
        <v>1</v>
      </c>
      <c r="K6" s="173">
        <v>1</v>
      </c>
      <c r="L6" s="175" t="s">
        <v>56</v>
      </c>
      <c r="M6" s="173">
        <v>1</v>
      </c>
      <c r="N6" s="173">
        <v>2</v>
      </c>
      <c r="O6" s="173" t="s">
        <v>32</v>
      </c>
      <c r="P6" s="175" t="s">
        <v>56</v>
      </c>
      <c r="Q6" s="175" t="s">
        <v>56</v>
      </c>
      <c r="R6" s="173">
        <v>1</v>
      </c>
      <c r="S6" s="173">
        <v>1</v>
      </c>
      <c r="T6" s="173">
        <v>2</v>
      </c>
      <c r="U6" s="175" t="s">
        <v>56</v>
      </c>
      <c r="V6" s="175" t="s">
        <v>56</v>
      </c>
      <c r="W6" s="173">
        <v>1</v>
      </c>
      <c r="X6" s="173" t="s">
        <v>27</v>
      </c>
      <c r="Y6" s="173" t="s">
        <v>27</v>
      </c>
      <c r="Z6" s="175" t="s">
        <v>56</v>
      </c>
      <c r="AA6" s="175" t="s">
        <v>56</v>
      </c>
      <c r="AB6" s="173">
        <v>1</v>
      </c>
      <c r="AC6" s="173">
        <v>2</v>
      </c>
      <c r="AD6" s="173">
        <v>2</v>
      </c>
      <c r="AE6" s="175" t="s">
        <v>56</v>
      </c>
      <c r="AF6" s="173">
        <v>1</v>
      </c>
      <c r="AG6" s="173">
        <v>2</v>
      </c>
      <c r="AH6" s="173">
        <v>2</v>
      </c>
      <c r="AI6" s="175" t="s">
        <v>56</v>
      </c>
      <c r="AJ6" s="182">
        <f t="shared" si="1"/>
        <v>10</v>
      </c>
      <c r="AK6" s="182">
        <f t="shared" si="2"/>
        <v>0</v>
      </c>
      <c r="AL6" s="182">
        <f t="shared" si="3"/>
        <v>0</v>
      </c>
      <c r="AM6" s="182">
        <f t="shared" si="4"/>
        <v>0</v>
      </c>
      <c r="AN6" s="182">
        <f t="shared" si="5"/>
        <v>3</v>
      </c>
      <c r="AO6" s="182">
        <f t="shared" si="6"/>
        <v>0</v>
      </c>
      <c r="AP6" s="182">
        <f t="shared" si="7"/>
        <v>1</v>
      </c>
      <c r="AQ6" s="182">
        <f t="shared" si="8"/>
        <v>6</v>
      </c>
      <c r="AR6" s="182">
        <f t="shared" si="9"/>
        <v>0</v>
      </c>
      <c r="AS6" s="180">
        <f t="shared" si="10"/>
        <v>7</v>
      </c>
    </row>
    <row r="7" spans="1:45" ht="16.8" thickTop="1" thickBot="1">
      <c r="A7" s="171">
        <v>5</v>
      </c>
      <c r="B7" s="172" t="s">
        <v>257</v>
      </c>
      <c r="C7" s="172" t="s">
        <v>258</v>
      </c>
      <c r="D7" s="172" t="s">
        <v>258</v>
      </c>
      <c r="E7" s="173">
        <v>2</v>
      </c>
      <c r="F7" s="173">
        <v>2</v>
      </c>
      <c r="G7" s="175" t="s">
        <v>56</v>
      </c>
      <c r="H7" s="175" t="s">
        <v>56</v>
      </c>
      <c r="I7" s="173">
        <v>1</v>
      </c>
      <c r="J7" s="173" t="s">
        <v>27</v>
      </c>
      <c r="K7" s="173">
        <v>2</v>
      </c>
      <c r="L7" s="173">
        <v>2</v>
      </c>
      <c r="M7" s="175" t="s">
        <v>56</v>
      </c>
      <c r="N7" s="173">
        <v>1</v>
      </c>
      <c r="O7" s="173">
        <v>1</v>
      </c>
      <c r="P7" s="173" t="s">
        <v>32</v>
      </c>
      <c r="Q7" s="173">
        <v>2</v>
      </c>
      <c r="R7" s="175" t="s">
        <v>56</v>
      </c>
      <c r="S7" s="175" t="s">
        <v>56</v>
      </c>
      <c r="T7" s="173">
        <v>1</v>
      </c>
      <c r="U7" s="173">
        <v>1</v>
      </c>
      <c r="V7" s="173">
        <v>2</v>
      </c>
      <c r="W7" s="175" t="s">
        <v>56</v>
      </c>
      <c r="X7" s="175" t="s">
        <v>56</v>
      </c>
      <c r="Y7" s="173">
        <v>1</v>
      </c>
      <c r="Z7" s="173">
        <v>1</v>
      </c>
      <c r="AA7" s="173">
        <v>1</v>
      </c>
      <c r="AB7" s="175" t="s">
        <v>56</v>
      </c>
      <c r="AC7" s="173">
        <v>1</v>
      </c>
      <c r="AD7" s="175" t="s">
        <v>56</v>
      </c>
      <c r="AE7" s="173">
        <v>1</v>
      </c>
      <c r="AF7" s="175" t="s">
        <v>56</v>
      </c>
      <c r="AG7" s="173">
        <v>1</v>
      </c>
      <c r="AH7" s="175" t="s">
        <v>56</v>
      </c>
      <c r="AI7" s="177" t="s">
        <v>27</v>
      </c>
      <c r="AJ7" s="182">
        <f t="shared" si="1"/>
        <v>11</v>
      </c>
      <c r="AK7" s="182">
        <f t="shared" si="2"/>
        <v>0</v>
      </c>
      <c r="AL7" s="182">
        <f t="shared" si="3"/>
        <v>0</v>
      </c>
      <c r="AM7" s="182">
        <f t="shared" si="4"/>
        <v>0</v>
      </c>
      <c r="AN7" s="182">
        <f t="shared" si="5"/>
        <v>2</v>
      </c>
      <c r="AO7" s="182">
        <f t="shared" si="6"/>
        <v>0</v>
      </c>
      <c r="AP7" s="182">
        <f t="shared" si="7"/>
        <v>1</v>
      </c>
      <c r="AQ7" s="182">
        <f t="shared" si="8"/>
        <v>6</v>
      </c>
      <c r="AR7" s="182">
        <f t="shared" si="9"/>
        <v>0</v>
      </c>
      <c r="AS7" s="180">
        <f t="shared" si="10"/>
        <v>7</v>
      </c>
    </row>
    <row r="8" spans="1:45" ht="16.8" thickTop="1" thickBot="1">
      <c r="A8" s="171">
        <v>6</v>
      </c>
      <c r="B8" s="174" t="s">
        <v>257</v>
      </c>
      <c r="C8" s="172" t="s">
        <v>258</v>
      </c>
      <c r="D8" s="172" t="s">
        <v>258</v>
      </c>
      <c r="E8" s="175" t="s">
        <v>56</v>
      </c>
      <c r="F8" s="175" t="s">
        <v>56</v>
      </c>
      <c r="G8" s="173">
        <v>1</v>
      </c>
      <c r="H8" s="173" t="s">
        <v>32</v>
      </c>
      <c r="I8" s="173">
        <v>2</v>
      </c>
      <c r="J8" s="175" t="s">
        <v>56</v>
      </c>
      <c r="K8" s="175" t="s">
        <v>56</v>
      </c>
      <c r="L8" s="173">
        <v>1</v>
      </c>
      <c r="M8" s="173">
        <v>1</v>
      </c>
      <c r="N8" s="175" t="s">
        <v>56</v>
      </c>
      <c r="O8" s="175" t="s">
        <v>56</v>
      </c>
      <c r="P8" s="173">
        <v>1</v>
      </c>
      <c r="Q8" s="173">
        <v>1</v>
      </c>
      <c r="R8" s="173" t="s">
        <v>32</v>
      </c>
      <c r="S8" s="173">
        <v>2</v>
      </c>
      <c r="T8" s="175" t="s">
        <v>56</v>
      </c>
      <c r="U8" s="175" t="s">
        <v>56</v>
      </c>
      <c r="V8" s="173">
        <v>1</v>
      </c>
      <c r="W8" s="173" t="s">
        <v>27</v>
      </c>
      <c r="X8" s="173">
        <v>2</v>
      </c>
      <c r="Y8" s="175" t="s">
        <v>56</v>
      </c>
      <c r="Z8" s="173" t="s">
        <v>27</v>
      </c>
      <c r="AA8" s="173" t="s">
        <v>27</v>
      </c>
      <c r="AB8" s="173">
        <v>2</v>
      </c>
      <c r="AC8" s="175" t="s">
        <v>56</v>
      </c>
      <c r="AD8" s="173">
        <v>1</v>
      </c>
      <c r="AE8" s="173" t="s">
        <v>27</v>
      </c>
      <c r="AF8" s="173">
        <v>2</v>
      </c>
      <c r="AG8" s="175" t="s">
        <v>56</v>
      </c>
      <c r="AH8" s="173">
        <v>1</v>
      </c>
      <c r="AI8" s="177">
        <v>1</v>
      </c>
      <c r="AJ8" s="182">
        <f t="shared" si="1"/>
        <v>9</v>
      </c>
      <c r="AK8" s="182">
        <f t="shared" si="2"/>
        <v>0</v>
      </c>
      <c r="AL8" s="182">
        <f t="shared" si="3"/>
        <v>0</v>
      </c>
      <c r="AM8" s="182">
        <f t="shared" si="4"/>
        <v>0</v>
      </c>
      <c r="AN8" s="182">
        <f t="shared" si="5"/>
        <v>4</v>
      </c>
      <c r="AO8" s="182">
        <f t="shared" si="6"/>
        <v>0</v>
      </c>
      <c r="AP8" s="182">
        <f t="shared" si="7"/>
        <v>2</v>
      </c>
      <c r="AQ8" s="182">
        <f t="shared" si="8"/>
        <v>5</v>
      </c>
      <c r="AR8" s="182">
        <f t="shared" si="9"/>
        <v>0</v>
      </c>
      <c r="AS8" s="180">
        <f t="shared" si="10"/>
        <v>7</v>
      </c>
    </row>
    <row r="9" spans="1:45" ht="15.6" thickTop="1" thickBot="1"/>
    <row r="10" spans="1:45" ht="15.6" thickTop="1" thickBot="1">
      <c r="AJ10" s="180" t="s">
        <v>97</v>
      </c>
    </row>
    <row r="11" spans="1:45" ht="15.6" thickTop="1" thickBot="1">
      <c r="AJ11" s="180">
        <f t="shared" ref="AJ11:AJ16" si="11">COUNTIF(E3:AI3,"L")</f>
        <v>11</v>
      </c>
    </row>
    <row r="12" spans="1:45" ht="15.6" thickTop="1" thickBot="1">
      <c r="AJ12" s="180">
        <f t="shared" si="11"/>
        <v>11</v>
      </c>
    </row>
    <row r="13" spans="1:45" ht="15.6" thickTop="1" thickBot="1">
      <c r="AJ13" s="180">
        <f t="shared" si="11"/>
        <v>11</v>
      </c>
    </row>
    <row r="14" spans="1:45" ht="15.6" thickTop="1" thickBot="1">
      <c r="AJ14" s="180">
        <f t="shared" si="11"/>
        <v>11</v>
      </c>
    </row>
    <row r="15" spans="1:45" ht="15.6" thickTop="1" thickBot="1">
      <c r="AJ15" s="180">
        <f t="shared" si="11"/>
        <v>11</v>
      </c>
    </row>
    <row r="16" spans="1:45" ht="15.6" thickTop="1" thickBot="1">
      <c r="AJ16" s="180">
        <f t="shared" si="11"/>
        <v>11</v>
      </c>
    </row>
    <row r="17" spans="24:40" ht="15" thickTop="1"/>
    <row r="19" spans="24:40" ht="15" thickBot="1"/>
    <row r="20" spans="24:40" ht="15.6" thickTop="1" thickBot="1">
      <c r="X20" s="577" t="s">
        <v>259</v>
      </c>
      <c r="Y20" s="577"/>
      <c r="Z20" s="577"/>
      <c r="AA20" s="577" t="s">
        <v>260</v>
      </c>
      <c r="AB20" s="577"/>
      <c r="AC20" s="577"/>
    </row>
    <row r="21" spans="24:40" ht="15.6" thickTop="1" thickBot="1">
      <c r="X21" s="578" t="s">
        <v>261</v>
      </c>
      <c r="Y21" s="578"/>
      <c r="Z21" s="578"/>
      <c r="AA21" s="578"/>
      <c r="AB21" s="578"/>
      <c r="AC21" s="578"/>
    </row>
    <row r="22" spans="24:40" ht="15.6" thickTop="1" thickBot="1">
      <c r="X22" s="184" t="s">
        <v>87</v>
      </c>
      <c r="Y22" s="184" t="s">
        <v>263</v>
      </c>
      <c r="Z22" s="184" t="s">
        <v>262</v>
      </c>
      <c r="AA22" s="184" t="s">
        <v>87</v>
      </c>
      <c r="AB22" s="184" t="s">
        <v>263</v>
      </c>
      <c r="AC22" s="184" t="s">
        <v>262</v>
      </c>
    </row>
    <row r="23" spans="24:40" ht="15.6" thickTop="1" thickBot="1">
      <c r="X23" s="182">
        <v>35</v>
      </c>
      <c r="Y23" s="182">
        <v>5</v>
      </c>
      <c r="Z23" s="182">
        <v>4</v>
      </c>
      <c r="AA23" s="182">
        <v>54</v>
      </c>
      <c r="AB23" s="182">
        <v>5</v>
      </c>
      <c r="AC23" s="182">
        <v>5</v>
      </c>
    </row>
    <row r="24" spans="24:40" ht="15.6" thickTop="1" thickBot="1">
      <c r="X24" s="579" t="s">
        <v>241</v>
      </c>
      <c r="Y24" s="580"/>
      <c r="Z24" s="580"/>
      <c r="AA24" s="579" t="s">
        <v>241</v>
      </c>
      <c r="AB24" s="580"/>
      <c r="AC24" s="580"/>
    </row>
    <row r="25" spans="24:40" ht="15.6" thickTop="1" thickBot="1">
      <c r="X25" s="575">
        <f>SUM(X23:Z23)</f>
        <v>44</v>
      </c>
      <c r="Y25" s="575"/>
      <c r="Z25" s="575"/>
      <c r="AA25" s="575">
        <f>SUM(AA23:AC23)</f>
        <v>64</v>
      </c>
      <c r="AB25" s="575"/>
      <c r="AC25" s="575"/>
    </row>
    <row r="26" spans="24:40" ht="15.6" thickTop="1" thickBot="1">
      <c r="AC26" s="269" t="s">
        <v>322</v>
      </c>
      <c r="AD26" s="260" t="s">
        <v>300</v>
      </c>
      <c r="AE26" s="261" t="s">
        <v>102</v>
      </c>
    </row>
    <row r="27" spans="24:40" ht="15" thickBot="1">
      <c r="Y27" s="581" t="s">
        <v>277</v>
      </c>
      <c r="Z27" s="257"/>
      <c r="AA27" s="275" t="s">
        <v>106</v>
      </c>
      <c r="AB27" s="271" t="s">
        <v>285</v>
      </c>
      <c r="AC27" s="270">
        <v>1</v>
      </c>
      <c r="AD27" s="267" t="s">
        <v>195</v>
      </c>
      <c r="AE27" s="262" t="s">
        <v>301</v>
      </c>
      <c r="AH27" s="576" t="s">
        <v>259</v>
      </c>
      <c r="AI27" s="576"/>
      <c r="AJ27" s="576"/>
      <c r="AK27" s="576" t="s">
        <v>260</v>
      </c>
      <c r="AL27" s="576"/>
      <c r="AM27" s="576" t="s">
        <v>241</v>
      </c>
      <c r="AN27" s="576"/>
    </row>
    <row r="28" spans="24:40" ht="15" thickBot="1">
      <c r="Y28" s="582"/>
      <c r="Z28" s="587" t="s">
        <v>393</v>
      </c>
      <c r="AA28" s="257" t="s">
        <v>278</v>
      </c>
      <c r="AB28" s="265" t="s">
        <v>286</v>
      </c>
      <c r="AC28" s="270">
        <v>2</v>
      </c>
      <c r="AD28" s="267" t="s">
        <v>166</v>
      </c>
      <c r="AE28" s="263" t="s">
        <v>301</v>
      </c>
      <c r="AF28" s="259" t="s">
        <v>241</v>
      </c>
      <c r="AH28" s="258" t="s">
        <v>293</v>
      </c>
      <c r="AI28" s="258" t="s">
        <v>295</v>
      </c>
      <c r="AJ28" s="258" t="s">
        <v>294</v>
      </c>
      <c r="AK28" s="258" t="s">
        <v>296</v>
      </c>
      <c r="AL28" s="258" t="s">
        <v>294</v>
      </c>
      <c r="AM28" s="258" t="s">
        <v>296</v>
      </c>
      <c r="AN28" s="258" t="s">
        <v>294</v>
      </c>
    </row>
    <row r="29" spans="24:40" ht="15" thickBot="1">
      <c r="Y29" s="582"/>
      <c r="Z29" s="588"/>
      <c r="AA29" s="257" t="s">
        <v>288</v>
      </c>
      <c r="AB29" s="265" t="s">
        <v>291</v>
      </c>
      <c r="AC29" s="270">
        <v>3</v>
      </c>
      <c r="AD29" s="267" t="s">
        <v>186</v>
      </c>
      <c r="AE29" s="263" t="s">
        <v>301</v>
      </c>
      <c r="AF29" s="264">
        <f>COUNTIF(AE27:AE159,"JAKARTA")</f>
        <v>59</v>
      </c>
      <c r="AH29" s="258" t="s">
        <v>87</v>
      </c>
      <c r="AI29" s="257">
        <v>59</v>
      </c>
      <c r="AJ29" s="257">
        <v>56</v>
      </c>
      <c r="AK29" s="257">
        <v>74</v>
      </c>
      <c r="AL29" s="257">
        <v>76</v>
      </c>
      <c r="AM29" s="257">
        <f>AI29+AK29</f>
        <v>133</v>
      </c>
      <c r="AN29" s="257">
        <f>AJ29+AL29</f>
        <v>132</v>
      </c>
    </row>
    <row r="30" spans="24:40" ht="15" thickBot="1">
      <c r="Y30" s="582"/>
      <c r="Z30" s="588"/>
      <c r="AA30" s="257" t="s">
        <v>279</v>
      </c>
      <c r="AB30" s="265" t="s">
        <v>287</v>
      </c>
      <c r="AC30" s="270">
        <v>4</v>
      </c>
      <c r="AD30" s="267" t="s">
        <v>146</v>
      </c>
      <c r="AE30" s="263" t="s">
        <v>117</v>
      </c>
      <c r="AF30" s="264">
        <f>COUNTIF(AE27:AE159,"YOGYAKARTA")</f>
        <v>74</v>
      </c>
      <c r="AH30" s="257"/>
      <c r="AI30" s="567" t="s">
        <v>392</v>
      </c>
      <c r="AJ30" s="568"/>
      <c r="AK30" s="567" t="s">
        <v>395</v>
      </c>
      <c r="AL30" s="568"/>
      <c r="AM30" s="567" t="s">
        <v>396</v>
      </c>
      <c r="AN30" s="568"/>
    </row>
    <row r="31" spans="24:40" ht="15" thickBot="1">
      <c r="Y31" s="582"/>
      <c r="Z31" s="588"/>
      <c r="AA31" s="257" t="s">
        <v>280</v>
      </c>
      <c r="AB31" s="265" t="s">
        <v>289</v>
      </c>
      <c r="AC31" s="270">
        <v>5</v>
      </c>
      <c r="AD31" s="267" t="s">
        <v>140</v>
      </c>
      <c r="AE31" s="262" t="s">
        <v>301</v>
      </c>
    </row>
    <row r="32" spans="24:40" ht="15" thickBot="1">
      <c r="Y32" s="582"/>
      <c r="Z32" s="588"/>
      <c r="AA32" s="257" t="s">
        <v>281</v>
      </c>
      <c r="AB32" s="265" t="s">
        <v>290</v>
      </c>
      <c r="AC32" s="270">
        <v>6</v>
      </c>
      <c r="AD32" s="267" t="s">
        <v>74</v>
      </c>
      <c r="AE32" s="262" t="s">
        <v>301</v>
      </c>
    </row>
    <row r="33" spans="25:37" ht="15" thickBot="1">
      <c r="Y33" s="582"/>
      <c r="Z33" s="588"/>
      <c r="AA33" s="257" t="s">
        <v>282</v>
      </c>
      <c r="AB33" s="266" t="s">
        <v>297</v>
      </c>
      <c r="AC33" s="270">
        <v>7</v>
      </c>
      <c r="AD33" s="267" t="s">
        <v>147</v>
      </c>
      <c r="AE33" s="262" t="s">
        <v>117</v>
      </c>
      <c r="AK33">
        <v>132</v>
      </c>
    </row>
    <row r="34" spans="25:37" ht="15" thickBot="1">
      <c r="Y34" s="582"/>
      <c r="Z34" s="589"/>
      <c r="AA34" s="257" t="s">
        <v>292</v>
      </c>
      <c r="AB34" s="266" t="s">
        <v>297</v>
      </c>
      <c r="AC34" s="270">
        <v>8</v>
      </c>
      <c r="AD34" s="267" t="s">
        <v>141</v>
      </c>
      <c r="AE34" s="262" t="s">
        <v>301</v>
      </c>
      <c r="AG34" t="s">
        <v>323</v>
      </c>
    </row>
    <row r="35" spans="25:37" ht="15" thickBot="1">
      <c r="Y35" s="582"/>
      <c r="Z35" s="257"/>
      <c r="AA35" s="275" t="s">
        <v>106</v>
      </c>
      <c r="AB35" s="271" t="s">
        <v>285</v>
      </c>
      <c r="AC35" s="270">
        <v>9</v>
      </c>
      <c r="AD35" s="267" t="s">
        <v>243</v>
      </c>
      <c r="AE35" s="262" t="s">
        <v>117</v>
      </c>
      <c r="AG35" t="s">
        <v>324</v>
      </c>
    </row>
    <row r="36" spans="25:37" ht="15" thickBot="1">
      <c r="Y36" s="582"/>
      <c r="Z36" s="584" t="s">
        <v>259</v>
      </c>
      <c r="AA36" s="257" t="s">
        <v>283</v>
      </c>
      <c r="AB36" s="266" t="s">
        <v>297</v>
      </c>
      <c r="AC36" s="270">
        <v>10</v>
      </c>
      <c r="AD36" s="267" t="s">
        <v>148</v>
      </c>
      <c r="AE36" s="262" t="s">
        <v>117</v>
      </c>
      <c r="AG36" t="s">
        <v>325</v>
      </c>
    </row>
    <row r="37" spans="25:37" ht="15" thickBot="1">
      <c r="Y37" s="582"/>
      <c r="Z37" s="585"/>
      <c r="AA37" s="257" t="s">
        <v>284</v>
      </c>
      <c r="AB37" s="266" t="s">
        <v>297</v>
      </c>
      <c r="AC37" s="270">
        <v>11</v>
      </c>
      <c r="AD37" s="267" t="s">
        <v>139</v>
      </c>
      <c r="AE37" s="262" t="s">
        <v>301</v>
      </c>
      <c r="AG37" t="s">
        <v>326</v>
      </c>
    </row>
    <row r="38" spans="25:37" ht="15" thickBot="1">
      <c r="Y38" s="582"/>
      <c r="Z38" s="585"/>
      <c r="AA38" s="273" t="s">
        <v>298</v>
      </c>
      <c r="AB38" s="265"/>
      <c r="AC38" s="270">
        <v>12</v>
      </c>
      <c r="AD38" s="267" t="s">
        <v>154</v>
      </c>
      <c r="AE38" s="262" t="s">
        <v>301</v>
      </c>
      <c r="AG38" t="s">
        <v>327</v>
      </c>
    </row>
    <row r="39" spans="25:37" ht="15" thickBot="1">
      <c r="Y39" s="582"/>
      <c r="Z39" s="585"/>
      <c r="AA39" s="273" t="s">
        <v>299</v>
      </c>
      <c r="AB39" s="265"/>
      <c r="AC39" s="270">
        <v>13</v>
      </c>
      <c r="AD39" s="267" t="s">
        <v>127</v>
      </c>
      <c r="AE39" s="262" t="s">
        <v>301</v>
      </c>
    </row>
    <row r="40" spans="25:37" ht="15" thickBot="1">
      <c r="Y40" s="583"/>
      <c r="Z40" s="586"/>
      <c r="AA40" s="273" t="s">
        <v>394</v>
      </c>
      <c r="AB40" s="265"/>
      <c r="AC40" s="270">
        <v>14</v>
      </c>
      <c r="AD40" s="267" t="s">
        <v>133</v>
      </c>
      <c r="AE40" s="262" t="s">
        <v>117</v>
      </c>
      <c r="AG40" t="s">
        <v>328</v>
      </c>
    </row>
    <row r="41" spans="25:37" ht="15" thickBot="1">
      <c r="AC41" s="270">
        <v>15</v>
      </c>
      <c r="AD41" s="267" t="s">
        <v>145</v>
      </c>
      <c r="AE41" s="262" t="s">
        <v>301</v>
      </c>
      <c r="AG41" t="s">
        <v>329</v>
      </c>
    </row>
    <row r="42" spans="25:37" ht="15" thickBot="1">
      <c r="Y42" s="590" t="s">
        <v>397</v>
      </c>
      <c r="Z42" s="592" t="s">
        <v>259</v>
      </c>
      <c r="AA42" s="275" t="s">
        <v>106</v>
      </c>
      <c r="AB42" s="274" t="s">
        <v>285</v>
      </c>
      <c r="AC42" s="270">
        <v>16</v>
      </c>
      <c r="AD42" s="267" t="s">
        <v>160</v>
      </c>
      <c r="AE42" s="262" t="s">
        <v>301</v>
      </c>
      <c r="AG42" t="s">
        <v>330</v>
      </c>
    </row>
    <row r="43" spans="25:37" ht="15" thickBot="1">
      <c r="Y43" s="590"/>
      <c r="Z43" s="592"/>
      <c r="AA43" s="272"/>
      <c r="AB43" s="272"/>
      <c r="AC43" s="270">
        <v>17</v>
      </c>
      <c r="AD43" s="267" t="s">
        <v>167</v>
      </c>
      <c r="AE43" s="262" t="s">
        <v>301</v>
      </c>
      <c r="AG43" t="s">
        <v>331</v>
      </c>
    </row>
    <row r="44" spans="25:37" ht="15" thickBot="1">
      <c r="Y44" s="590"/>
      <c r="Z44" s="592"/>
      <c r="AA44" s="272"/>
      <c r="AB44" s="272"/>
      <c r="AC44" s="270">
        <v>18</v>
      </c>
      <c r="AD44" s="267" t="s">
        <v>178</v>
      </c>
      <c r="AE44" s="262" t="s">
        <v>117</v>
      </c>
      <c r="AG44" t="s">
        <v>332</v>
      </c>
    </row>
    <row r="45" spans="25:37" ht="15" thickBot="1">
      <c r="Y45" s="590"/>
      <c r="Z45" s="592"/>
      <c r="AA45" s="272"/>
      <c r="AB45" s="272"/>
      <c r="AC45" s="270">
        <v>19</v>
      </c>
      <c r="AD45" s="267" t="s">
        <v>142</v>
      </c>
      <c r="AE45" s="262" t="s">
        <v>301</v>
      </c>
      <c r="AG45" t="s">
        <v>333</v>
      </c>
    </row>
    <row r="46" spans="25:37" ht="15" thickBot="1">
      <c r="Y46" s="590"/>
      <c r="Z46" s="592"/>
      <c r="AA46" s="272"/>
      <c r="AB46" s="272"/>
      <c r="AC46" s="270">
        <v>20</v>
      </c>
      <c r="AD46" s="267" t="s">
        <v>245</v>
      </c>
      <c r="AE46" s="262" t="s">
        <v>301</v>
      </c>
      <c r="AG46" t="s">
        <v>334</v>
      </c>
    </row>
    <row r="47" spans="25:37" ht="15" thickBot="1">
      <c r="Y47" s="590"/>
      <c r="Z47" s="592"/>
      <c r="AA47" s="272"/>
      <c r="AB47" s="272"/>
      <c r="AC47" s="270">
        <v>21</v>
      </c>
      <c r="AD47" s="267" t="s">
        <v>161</v>
      </c>
      <c r="AE47" s="262" t="s">
        <v>301</v>
      </c>
      <c r="AG47" t="s">
        <v>335</v>
      </c>
    </row>
    <row r="48" spans="25:37" ht="15" thickBot="1">
      <c r="Y48" s="590"/>
      <c r="Z48" s="591" t="s">
        <v>393</v>
      </c>
      <c r="AA48" s="275" t="s">
        <v>106</v>
      </c>
      <c r="AB48" s="274" t="s">
        <v>285</v>
      </c>
      <c r="AC48" s="270">
        <v>22</v>
      </c>
      <c r="AD48" s="267" t="s">
        <v>124</v>
      </c>
      <c r="AE48" s="262" t="s">
        <v>117</v>
      </c>
      <c r="AG48" t="s">
        <v>336</v>
      </c>
    </row>
    <row r="49" spans="25:33" ht="15" thickBot="1">
      <c r="Y49" s="590"/>
      <c r="Z49" s="591"/>
      <c r="AA49" s="257" t="s">
        <v>398</v>
      </c>
      <c r="AB49" s="257"/>
      <c r="AC49" s="270">
        <v>23</v>
      </c>
      <c r="AD49" s="267" t="s">
        <v>173</v>
      </c>
      <c r="AE49" s="262" t="s">
        <v>117</v>
      </c>
      <c r="AG49" t="s">
        <v>337</v>
      </c>
    </row>
    <row r="50" spans="25:33" ht="15" thickBot="1">
      <c r="Y50" s="590"/>
      <c r="Z50" s="591"/>
      <c r="AA50" s="257"/>
      <c r="AB50" s="257"/>
      <c r="AC50" s="270">
        <v>24</v>
      </c>
      <c r="AD50" s="267" t="s">
        <v>174</v>
      </c>
      <c r="AE50" s="262" t="s">
        <v>117</v>
      </c>
      <c r="AG50" t="s">
        <v>338</v>
      </c>
    </row>
    <row r="51" spans="25:33" ht="15" thickBot="1">
      <c r="Y51" s="590"/>
      <c r="Z51" s="591"/>
      <c r="AA51" s="257"/>
      <c r="AB51" s="257"/>
      <c r="AC51" s="270">
        <v>25</v>
      </c>
      <c r="AD51" s="267" t="s">
        <v>151</v>
      </c>
      <c r="AE51" s="262" t="s">
        <v>117</v>
      </c>
      <c r="AG51" t="s">
        <v>339</v>
      </c>
    </row>
    <row r="52" spans="25:33" ht="15" thickBot="1">
      <c r="Y52" s="590"/>
      <c r="Z52" s="591"/>
      <c r="AA52" s="257"/>
      <c r="AB52" s="257"/>
      <c r="AC52" s="270">
        <v>26</v>
      </c>
      <c r="AD52" s="267" t="s">
        <v>196</v>
      </c>
      <c r="AE52" s="262" t="s">
        <v>301</v>
      </c>
      <c r="AG52" t="s">
        <v>340</v>
      </c>
    </row>
    <row r="53" spans="25:33" ht="15" thickBot="1">
      <c r="Y53" s="590"/>
      <c r="Z53" s="591"/>
      <c r="AA53" s="257"/>
      <c r="AB53" s="257"/>
      <c r="AC53" s="270">
        <v>27</v>
      </c>
      <c r="AD53" s="267" t="s">
        <v>132</v>
      </c>
      <c r="AE53" s="262" t="s">
        <v>117</v>
      </c>
      <c r="AG53" t="s">
        <v>341</v>
      </c>
    </row>
    <row r="54" spans="25:33" ht="15" thickBot="1">
      <c r="Y54" s="590"/>
      <c r="Z54" s="591"/>
      <c r="AA54" s="257"/>
      <c r="AB54" s="257"/>
      <c r="AC54" s="270">
        <v>28</v>
      </c>
      <c r="AD54" s="267" t="s">
        <v>156</v>
      </c>
      <c r="AE54" s="262" t="s">
        <v>301</v>
      </c>
      <c r="AG54" t="s">
        <v>342</v>
      </c>
    </row>
    <row r="55" spans="25:33" ht="15" thickBot="1">
      <c r="Y55" s="590"/>
      <c r="Z55" s="591"/>
      <c r="AA55" s="257"/>
      <c r="AB55" s="257"/>
      <c r="AC55" s="270">
        <v>29</v>
      </c>
      <c r="AD55" s="267" t="s">
        <v>120</v>
      </c>
      <c r="AE55" s="262" t="s">
        <v>301</v>
      </c>
      <c r="AG55" t="s">
        <v>343</v>
      </c>
    </row>
    <row r="56" spans="25:33" ht="15" thickBot="1">
      <c r="Y56" s="590"/>
      <c r="Z56" s="591"/>
      <c r="AA56" s="257"/>
      <c r="AB56" s="257"/>
      <c r="AC56" s="270">
        <v>30</v>
      </c>
      <c r="AD56" s="267" t="s">
        <v>197</v>
      </c>
      <c r="AE56" s="262" t="s">
        <v>301</v>
      </c>
      <c r="AG56" t="s">
        <v>344</v>
      </c>
    </row>
    <row r="57" spans="25:33" ht="15" thickBot="1">
      <c r="Y57" s="590"/>
      <c r="Z57" s="591"/>
      <c r="AA57" s="257"/>
      <c r="AB57" s="257"/>
      <c r="AC57" s="270">
        <v>31</v>
      </c>
      <c r="AD57" s="267" t="s">
        <v>121</v>
      </c>
      <c r="AE57" s="262" t="s">
        <v>301</v>
      </c>
      <c r="AG57" t="s">
        <v>345</v>
      </c>
    </row>
    <row r="58" spans="25:33" ht="15" thickBot="1">
      <c r="AC58" s="270">
        <v>32</v>
      </c>
      <c r="AD58" s="267" t="s">
        <v>198</v>
      </c>
      <c r="AE58" s="262" t="s">
        <v>301</v>
      </c>
      <c r="AG58" t="s">
        <v>346</v>
      </c>
    </row>
    <row r="59" spans="25:33" ht="15" thickBot="1">
      <c r="AC59" s="270">
        <v>33</v>
      </c>
      <c r="AD59" s="267" t="s">
        <v>78</v>
      </c>
      <c r="AE59" s="262" t="s">
        <v>301</v>
      </c>
      <c r="AG59" t="s">
        <v>347</v>
      </c>
    </row>
    <row r="60" spans="25:33" ht="15" thickBot="1">
      <c r="AC60" s="270">
        <v>34</v>
      </c>
      <c r="AD60" s="267" t="s">
        <v>168</v>
      </c>
      <c r="AE60" s="262" t="s">
        <v>301</v>
      </c>
      <c r="AG60" t="s">
        <v>348</v>
      </c>
    </row>
    <row r="61" spans="25:33" ht="15" thickBot="1">
      <c r="AC61" s="270">
        <v>35</v>
      </c>
      <c r="AD61" s="267" t="s">
        <v>162</v>
      </c>
      <c r="AE61" s="262" t="s">
        <v>301</v>
      </c>
      <c r="AG61" t="s">
        <v>349</v>
      </c>
    </row>
    <row r="62" spans="25:33" ht="15" thickBot="1">
      <c r="AC62" s="270">
        <v>36</v>
      </c>
      <c r="AD62" s="267" t="s">
        <v>302</v>
      </c>
      <c r="AE62" s="262" t="s">
        <v>301</v>
      </c>
      <c r="AG62" t="s">
        <v>350</v>
      </c>
    </row>
    <row r="63" spans="25:33" ht="15" thickBot="1">
      <c r="AC63" s="270">
        <v>37</v>
      </c>
      <c r="AD63" s="267" t="s">
        <v>155</v>
      </c>
      <c r="AE63" s="262" t="s">
        <v>301</v>
      </c>
      <c r="AG63" t="s">
        <v>351</v>
      </c>
    </row>
    <row r="64" spans="25:33" ht="15" thickBot="1">
      <c r="AC64" s="270">
        <v>38</v>
      </c>
      <c r="AD64" s="267" t="s">
        <v>175</v>
      </c>
      <c r="AE64" s="262" t="s">
        <v>117</v>
      </c>
      <c r="AG64" t="s">
        <v>352</v>
      </c>
    </row>
    <row r="65" spans="29:33" ht="15" thickBot="1">
      <c r="AC65" s="270">
        <v>39</v>
      </c>
      <c r="AD65" s="267" t="s">
        <v>208</v>
      </c>
      <c r="AE65" s="262" t="s">
        <v>117</v>
      </c>
      <c r="AG65" t="s">
        <v>353</v>
      </c>
    </row>
    <row r="66" spans="29:33" ht="15" thickBot="1">
      <c r="AC66" s="270">
        <v>40</v>
      </c>
      <c r="AD66" s="267" t="s">
        <v>225</v>
      </c>
      <c r="AE66" s="262" t="s">
        <v>117</v>
      </c>
      <c r="AG66" t="s">
        <v>354</v>
      </c>
    </row>
    <row r="67" spans="29:33" ht="15" thickBot="1">
      <c r="AC67" s="270">
        <v>41</v>
      </c>
      <c r="AD67" s="267" t="s">
        <v>134</v>
      </c>
      <c r="AE67" s="262" t="s">
        <v>117</v>
      </c>
      <c r="AG67" t="s">
        <v>355</v>
      </c>
    </row>
    <row r="68" spans="29:33" ht="15" thickBot="1">
      <c r="AC68" s="270">
        <v>42</v>
      </c>
      <c r="AD68" s="267" t="s">
        <v>209</v>
      </c>
      <c r="AE68" s="262" t="s">
        <v>117</v>
      </c>
      <c r="AG68" t="s">
        <v>356</v>
      </c>
    </row>
    <row r="69" spans="29:33" ht="15" thickBot="1">
      <c r="AC69" s="270">
        <v>43</v>
      </c>
      <c r="AD69" s="267" t="s">
        <v>188</v>
      </c>
      <c r="AE69" s="262" t="s">
        <v>301</v>
      </c>
      <c r="AG69" t="s">
        <v>357</v>
      </c>
    </row>
    <row r="70" spans="29:33" ht="15" thickBot="1">
      <c r="AC70" s="270">
        <v>44</v>
      </c>
      <c r="AD70" s="267" t="s">
        <v>189</v>
      </c>
      <c r="AE70" s="262" t="s">
        <v>301</v>
      </c>
      <c r="AG70" t="s">
        <v>358</v>
      </c>
    </row>
    <row r="71" spans="29:33" ht="15" thickBot="1">
      <c r="AC71" s="270">
        <v>45</v>
      </c>
      <c r="AD71" s="267" t="s">
        <v>163</v>
      </c>
      <c r="AE71" s="262" t="s">
        <v>301</v>
      </c>
      <c r="AG71" t="s">
        <v>359</v>
      </c>
    </row>
    <row r="72" spans="29:33" ht="15" thickBot="1">
      <c r="AC72" s="270">
        <v>46</v>
      </c>
      <c r="AD72" s="267" t="s">
        <v>246</v>
      </c>
      <c r="AE72" s="262" t="s">
        <v>301</v>
      </c>
      <c r="AG72" t="s">
        <v>360</v>
      </c>
    </row>
    <row r="73" spans="29:33" ht="15" thickBot="1">
      <c r="AC73" s="270">
        <v>47</v>
      </c>
      <c r="AD73" s="267" t="s">
        <v>143</v>
      </c>
      <c r="AE73" s="262" t="s">
        <v>301</v>
      </c>
      <c r="AG73" t="s">
        <v>361</v>
      </c>
    </row>
    <row r="74" spans="29:33" ht="15" thickBot="1">
      <c r="AC74" s="270">
        <v>48</v>
      </c>
      <c r="AD74" s="267" t="s">
        <v>129</v>
      </c>
      <c r="AE74" s="262" t="s">
        <v>301</v>
      </c>
      <c r="AG74" t="s">
        <v>362</v>
      </c>
    </row>
    <row r="75" spans="29:33" ht="15" thickBot="1">
      <c r="AC75" s="270">
        <v>49</v>
      </c>
      <c r="AD75" s="267" t="s">
        <v>128</v>
      </c>
      <c r="AE75" s="262" t="s">
        <v>301</v>
      </c>
      <c r="AG75" t="s">
        <v>363</v>
      </c>
    </row>
    <row r="76" spans="29:33" ht="15" thickBot="1">
      <c r="AC76" s="270">
        <v>50</v>
      </c>
      <c r="AD76" s="267" t="s">
        <v>152</v>
      </c>
      <c r="AE76" s="262" t="s">
        <v>301</v>
      </c>
      <c r="AG76" t="s">
        <v>364</v>
      </c>
    </row>
    <row r="77" spans="29:33" ht="15" thickBot="1">
      <c r="AC77" s="270">
        <v>51</v>
      </c>
      <c r="AD77" s="267" t="s">
        <v>210</v>
      </c>
      <c r="AE77" s="262" t="s">
        <v>117</v>
      </c>
      <c r="AG77" t="s">
        <v>365</v>
      </c>
    </row>
    <row r="78" spans="29:33" ht="15" thickBot="1">
      <c r="AC78" s="270">
        <v>52</v>
      </c>
      <c r="AD78" s="267" t="s">
        <v>125</v>
      </c>
      <c r="AE78" s="262" t="s">
        <v>117</v>
      </c>
      <c r="AG78" t="s">
        <v>366</v>
      </c>
    </row>
    <row r="79" spans="29:33" ht="15" thickBot="1">
      <c r="AC79" s="270">
        <v>53</v>
      </c>
      <c r="AD79" s="267" t="s">
        <v>150</v>
      </c>
      <c r="AE79" s="262" t="s">
        <v>117</v>
      </c>
      <c r="AG79" t="s">
        <v>367</v>
      </c>
    </row>
    <row r="80" spans="29:33" ht="15" thickBot="1">
      <c r="AC80" s="270">
        <v>54</v>
      </c>
      <c r="AD80" s="267" t="s">
        <v>153</v>
      </c>
      <c r="AE80" s="262" t="s">
        <v>301</v>
      </c>
      <c r="AG80" t="s">
        <v>368</v>
      </c>
    </row>
    <row r="81" spans="29:33" ht="15" thickBot="1">
      <c r="AC81" s="270">
        <v>55</v>
      </c>
      <c r="AD81" s="267" t="s">
        <v>169</v>
      </c>
      <c r="AE81" s="262" t="s">
        <v>301</v>
      </c>
      <c r="AG81" t="s">
        <v>369</v>
      </c>
    </row>
    <row r="82" spans="29:33" ht="15" thickBot="1">
      <c r="AC82" s="270">
        <v>56</v>
      </c>
      <c r="AD82" s="267" t="s">
        <v>182</v>
      </c>
      <c r="AE82" s="262" t="s">
        <v>117</v>
      </c>
      <c r="AG82" t="s">
        <v>370</v>
      </c>
    </row>
    <row r="83" spans="29:33" ht="15" thickBot="1">
      <c r="AC83" s="270">
        <v>57</v>
      </c>
      <c r="AD83" s="267" t="s">
        <v>200</v>
      </c>
      <c r="AE83" s="262" t="s">
        <v>301</v>
      </c>
      <c r="AG83" t="s">
        <v>371</v>
      </c>
    </row>
    <row r="84" spans="29:33" ht="15" thickBot="1">
      <c r="AC84" s="270">
        <v>58</v>
      </c>
      <c r="AD84" s="267" t="s">
        <v>130</v>
      </c>
      <c r="AE84" s="262" t="s">
        <v>301</v>
      </c>
      <c r="AG84" t="s">
        <v>372</v>
      </c>
    </row>
    <row r="85" spans="29:33" ht="15" thickBot="1">
      <c r="AC85" s="270">
        <v>59</v>
      </c>
      <c r="AD85" s="267" t="s">
        <v>201</v>
      </c>
      <c r="AE85" s="262" t="s">
        <v>301</v>
      </c>
      <c r="AG85" t="s">
        <v>373</v>
      </c>
    </row>
    <row r="86" spans="29:33" ht="15" thickBot="1">
      <c r="AC86" s="270">
        <v>60</v>
      </c>
      <c r="AD86" s="267" t="s">
        <v>191</v>
      </c>
      <c r="AE86" s="262" t="s">
        <v>301</v>
      </c>
      <c r="AG86" t="s">
        <v>374</v>
      </c>
    </row>
    <row r="87" spans="29:33" ht="15" thickBot="1">
      <c r="AC87" s="270">
        <v>61</v>
      </c>
      <c r="AD87" s="267" t="s">
        <v>70</v>
      </c>
      <c r="AE87" s="262" t="s">
        <v>301</v>
      </c>
      <c r="AG87" t="s">
        <v>375</v>
      </c>
    </row>
    <row r="88" spans="29:33" ht="15" thickBot="1">
      <c r="AC88" s="270">
        <v>62</v>
      </c>
      <c r="AD88" s="267" t="s">
        <v>211</v>
      </c>
      <c r="AE88" s="262" t="s">
        <v>117</v>
      </c>
      <c r="AG88" t="s">
        <v>376</v>
      </c>
    </row>
    <row r="89" spans="29:33" ht="15" thickBot="1">
      <c r="AC89" s="270">
        <v>63</v>
      </c>
      <c r="AD89" s="267" t="s">
        <v>164</v>
      </c>
      <c r="AE89" s="262" t="s">
        <v>301</v>
      </c>
      <c r="AG89" t="s">
        <v>377</v>
      </c>
    </row>
    <row r="90" spans="29:33" ht="15" thickBot="1">
      <c r="AC90" s="270">
        <v>64</v>
      </c>
      <c r="AD90" s="267" t="s">
        <v>192</v>
      </c>
      <c r="AE90" s="262" t="s">
        <v>301</v>
      </c>
      <c r="AG90" t="s">
        <v>378</v>
      </c>
    </row>
    <row r="91" spans="29:33" ht="15" thickBot="1">
      <c r="AC91" s="270">
        <v>65</v>
      </c>
      <c r="AD91" s="267" t="s">
        <v>179</v>
      </c>
      <c r="AE91" s="262" t="s">
        <v>117</v>
      </c>
      <c r="AG91" t="s">
        <v>379</v>
      </c>
    </row>
    <row r="92" spans="29:33" ht="15" thickBot="1">
      <c r="AC92" s="270">
        <v>66</v>
      </c>
      <c r="AD92" s="267" t="s">
        <v>193</v>
      </c>
      <c r="AE92" s="262" t="s">
        <v>301</v>
      </c>
      <c r="AG92" t="s">
        <v>380</v>
      </c>
    </row>
    <row r="93" spans="29:33" ht="15" thickBot="1">
      <c r="AC93" s="270">
        <v>67</v>
      </c>
      <c r="AD93" s="267" t="s">
        <v>122</v>
      </c>
      <c r="AE93" s="262" t="s">
        <v>301</v>
      </c>
      <c r="AG93" t="s">
        <v>381</v>
      </c>
    </row>
    <row r="94" spans="29:33" ht="15" thickBot="1">
      <c r="AC94" s="270">
        <v>68</v>
      </c>
      <c r="AD94" s="267" t="s">
        <v>199</v>
      </c>
      <c r="AE94" s="262" t="s">
        <v>301</v>
      </c>
      <c r="AG94" t="s">
        <v>382</v>
      </c>
    </row>
    <row r="95" spans="29:33" ht="15" thickBot="1">
      <c r="AC95" s="270">
        <v>69</v>
      </c>
      <c r="AD95" s="267" t="s">
        <v>202</v>
      </c>
      <c r="AE95" s="262" t="s">
        <v>301</v>
      </c>
      <c r="AG95" t="s">
        <v>383</v>
      </c>
    </row>
    <row r="96" spans="29:33" ht="15" thickBot="1">
      <c r="AC96" s="270">
        <v>70</v>
      </c>
      <c r="AD96" s="267" t="s">
        <v>212</v>
      </c>
      <c r="AE96" s="262" t="s">
        <v>117</v>
      </c>
      <c r="AG96" t="s">
        <v>384</v>
      </c>
    </row>
    <row r="97" spans="29:33" ht="15" thickBot="1">
      <c r="AC97" s="270">
        <v>71</v>
      </c>
      <c r="AD97" s="267" t="s">
        <v>100</v>
      </c>
      <c r="AE97" s="262" t="s">
        <v>117</v>
      </c>
      <c r="AG97" t="s">
        <v>385</v>
      </c>
    </row>
    <row r="98" spans="29:33" ht="15" thickBot="1">
      <c r="AC98" s="270">
        <v>72</v>
      </c>
      <c r="AD98" s="267" t="s">
        <v>180</v>
      </c>
      <c r="AE98" s="262" t="s">
        <v>117</v>
      </c>
      <c r="AG98" t="s">
        <v>386</v>
      </c>
    </row>
    <row r="99" spans="29:33" ht="15" thickBot="1">
      <c r="AC99" s="270">
        <v>73</v>
      </c>
      <c r="AD99" s="267" t="s">
        <v>213</v>
      </c>
      <c r="AE99" s="262" t="s">
        <v>117</v>
      </c>
      <c r="AG99" t="s">
        <v>387</v>
      </c>
    </row>
    <row r="100" spans="29:33" ht="15" thickBot="1">
      <c r="AC100" s="270">
        <v>74</v>
      </c>
      <c r="AD100" s="267" t="s">
        <v>303</v>
      </c>
      <c r="AE100" s="262" t="s">
        <v>301</v>
      </c>
      <c r="AG100" t="s">
        <v>388</v>
      </c>
    </row>
    <row r="101" spans="29:33" ht="15" thickBot="1">
      <c r="AC101" s="270">
        <v>75</v>
      </c>
      <c r="AD101" s="267" t="s">
        <v>170</v>
      </c>
      <c r="AE101" s="262" t="s">
        <v>301</v>
      </c>
      <c r="AG101" t="s">
        <v>268</v>
      </c>
    </row>
    <row r="102" spans="29:33" ht="15" thickBot="1">
      <c r="AC102" s="270">
        <v>76</v>
      </c>
      <c r="AD102" s="267" t="s">
        <v>165</v>
      </c>
      <c r="AE102" s="262" t="s">
        <v>301</v>
      </c>
      <c r="AG102" t="s">
        <v>389</v>
      </c>
    </row>
    <row r="103" spans="29:33" ht="15" thickBot="1">
      <c r="AC103" s="270">
        <v>77</v>
      </c>
      <c r="AD103" s="267" t="s">
        <v>181</v>
      </c>
      <c r="AE103" s="262" t="s">
        <v>117</v>
      </c>
      <c r="AG103" t="s">
        <v>390</v>
      </c>
    </row>
    <row r="104" spans="29:33" ht="15" thickBot="1">
      <c r="AC104" s="270">
        <v>78</v>
      </c>
      <c r="AD104" s="267" t="s">
        <v>304</v>
      </c>
      <c r="AE104" s="262" t="s">
        <v>117</v>
      </c>
      <c r="AG104" t="s">
        <v>269</v>
      </c>
    </row>
    <row r="105" spans="29:33" ht="15" thickBot="1">
      <c r="AC105" s="270">
        <v>79</v>
      </c>
      <c r="AD105" s="267" t="s">
        <v>149</v>
      </c>
      <c r="AE105" s="262" t="s">
        <v>117</v>
      </c>
      <c r="AG105" t="s">
        <v>271</v>
      </c>
    </row>
    <row r="106" spans="29:33" ht="15" thickBot="1">
      <c r="AC106" s="270">
        <v>80</v>
      </c>
      <c r="AD106" s="267" t="s">
        <v>203</v>
      </c>
      <c r="AE106" s="262" t="s">
        <v>301</v>
      </c>
      <c r="AG106" t="s">
        <v>273</v>
      </c>
    </row>
    <row r="107" spans="29:33" ht="15" thickBot="1">
      <c r="AC107" s="270">
        <v>81</v>
      </c>
      <c r="AD107" s="267" t="s">
        <v>135</v>
      </c>
      <c r="AE107" s="262" t="s">
        <v>117</v>
      </c>
      <c r="AG107" t="s">
        <v>274</v>
      </c>
    </row>
    <row r="108" spans="29:33" ht="15" thickBot="1">
      <c r="AC108" s="270">
        <v>82</v>
      </c>
      <c r="AD108" s="267" t="s">
        <v>183</v>
      </c>
      <c r="AE108" s="262" t="s">
        <v>117</v>
      </c>
      <c r="AG108" t="s">
        <v>391</v>
      </c>
    </row>
    <row r="109" spans="29:33" ht="15" thickBot="1">
      <c r="AC109" s="270">
        <v>83</v>
      </c>
      <c r="AD109" s="267" t="s">
        <v>305</v>
      </c>
      <c r="AE109" s="262" t="s">
        <v>301</v>
      </c>
      <c r="AG109" t="s">
        <v>276</v>
      </c>
    </row>
    <row r="110" spans="29:33" ht="15" thickBot="1">
      <c r="AC110" s="270">
        <v>84</v>
      </c>
      <c r="AD110" s="267" t="s">
        <v>176</v>
      </c>
      <c r="AE110" s="262" t="s">
        <v>117</v>
      </c>
    </row>
    <row r="111" spans="29:33" ht="15" thickBot="1">
      <c r="AC111" s="270">
        <v>85</v>
      </c>
      <c r="AD111" s="267" t="s">
        <v>158</v>
      </c>
      <c r="AE111" s="262" t="s">
        <v>117</v>
      </c>
    </row>
    <row r="112" spans="29:33" ht="15" thickBot="1">
      <c r="AC112" s="270">
        <v>86</v>
      </c>
      <c r="AD112" s="267" t="s">
        <v>204</v>
      </c>
      <c r="AE112" s="262" t="s">
        <v>301</v>
      </c>
    </row>
    <row r="113" spans="29:31" ht="15" thickBot="1">
      <c r="AC113" s="270">
        <v>87</v>
      </c>
      <c r="AD113" s="267" t="s">
        <v>190</v>
      </c>
      <c r="AE113" s="262" t="s">
        <v>301</v>
      </c>
    </row>
    <row r="114" spans="29:31" ht="15" thickBot="1">
      <c r="AC114" s="270">
        <v>88</v>
      </c>
      <c r="AD114" s="267" t="s">
        <v>136</v>
      </c>
      <c r="AE114" s="262" t="s">
        <v>117</v>
      </c>
    </row>
    <row r="115" spans="29:31" ht="15" thickBot="1">
      <c r="AC115" s="270">
        <v>89</v>
      </c>
      <c r="AD115" s="267" t="s">
        <v>265</v>
      </c>
      <c r="AE115" s="262" t="s">
        <v>301</v>
      </c>
    </row>
    <row r="116" spans="29:31" ht="15" thickBot="1">
      <c r="AC116" s="270">
        <v>90</v>
      </c>
      <c r="AD116" s="267" t="s">
        <v>205</v>
      </c>
      <c r="AE116" s="262" t="s">
        <v>301</v>
      </c>
    </row>
    <row r="117" spans="29:31" ht="15" thickBot="1">
      <c r="AC117" s="270">
        <v>91</v>
      </c>
      <c r="AD117" s="267" t="s">
        <v>171</v>
      </c>
      <c r="AE117" s="262" t="s">
        <v>301</v>
      </c>
    </row>
    <row r="118" spans="29:31" ht="15" thickBot="1">
      <c r="AC118" s="270">
        <v>92</v>
      </c>
      <c r="AD118" s="267" t="s">
        <v>172</v>
      </c>
      <c r="AE118" s="262" t="s">
        <v>117</v>
      </c>
    </row>
    <row r="119" spans="29:31" ht="15" thickBot="1">
      <c r="AC119" s="270">
        <v>93</v>
      </c>
      <c r="AD119" s="267" t="s">
        <v>214</v>
      </c>
      <c r="AE119" s="262" t="s">
        <v>117</v>
      </c>
    </row>
    <row r="120" spans="29:31" ht="15" thickBot="1">
      <c r="AC120" s="270">
        <v>94</v>
      </c>
      <c r="AD120" s="267" t="s">
        <v>144</v>
      </c>
      <c r="AE120" s="262" t="s">
        <v>301</v>
      </c>
    </row>
    <row r="121" spans="29:31" ht="15" thickBot="1">
      <c r="AC121" s="270">
        <v>95</v>
      </c>
      <c r="AD121" s="267" t="s">
        <v>184</v>
      </c>
      <c r="AE121" s="262" t="s">
        <v>117</v>
      </c>
    </row>
    <row r="122" spans="29:31" ht="15" thickBot="1">
      <c r="AC122" s="270">
        <v>96</v>
      </c>
      <c r="AD122" s="267" t="s">
        <v>244</v>
      </c>
      <c r="AE122" s="262" t="s">
        <v>117</v>
      </c>
    </row>
    <row r="123" spans="29:31" ht="15" thickBot="1">
      <c r="AC123" s="270">
        <v>97</v>
      </c>
      <c r="AD123" s="267" t="s">
        <v>138</v>
      </c>
      <c r="AE123" s="262" t="s">
        <v>301</v>
      </c>
    </row>
    <row r="124" spans="29:31" ht="15" thickBot="1">
      <c r="AC124" s="270">
        <v>98</v>
      </c>
      <c r="AD124" s="267" t="s">
        <v>194</v>
      </c>
      <c r="AE124" s="262" t="s">
        <v>301</v>
      </c>
    </row>
    <row r="125" spans="29:31" ht="15" thickBot="1">
      <c r="AC125" s="270">
        <v>99</v>
      </c>
      <c r="AD125" s="267" t="s">
        <v>123</v>
      </c>
      <c r="AE125" s="262" t="s">
        <v>301</v>
      </c>
    </row>
    <row r="126" spans="29:31" ht="15" thickBot="1">
      <c r="AC126" s="270">
        <v>100</v>
      </c>
      <c r="AD126" s="267" t="s">
        <v>126</v>
      </c>
      <c r="AE126" s="262" t="s">
        <v>117</v>
      </c>
    </row>
    <row r="127" spans="29:31" ht="15" thickBot="1">
      <c r="AC127" s="270">
        <v>101</v>
      </c>
      <c r="AD127" s="267" t="s">
        <v>206</v>
      </c>
      <c r="AE127" s="262" t="s">
        <v>301</v>
      </c>
    </row>
    <row r="128" spans="29:31" ht="15" thickBot="1">
      <c r="AC128" s="270">
        <v>102</v>
      </c>
      <c r="AD128" s="267" t="s">
        <v>247</v>
      </c>
      <c r="AE128" s="262" t="s">
        <v>301</v>
      </c>
    </row>
    <row r="129" spans="29:31" ht="15" thickBot="1">
      <c r="AC129" s="270">
        <v>103</v>
      </c>
      <c r="AD129" s="267" t="s">
        <v>159</v>
      </c>
      <c r="AE129" s="262" t="s">
        <v>117</v>
      </c>
    </row>
    <row r="130" spans="29:31" ht="15" thickBot="1">
      <c r="AC130" s="270">
        <v>104</v>
      </c>
      <c r="AD130" s="267" t="s">
        <v>131</v>
      </c>
      <c r="AE130" s="262" t="s">
        <v>117</v>
      </c>
    </row>
    <row r="131" spans="29:31" ht="15" thickBot="1">
      <c r="AC131" s="270">
        <v>105</v>
      </c>
      <c r="AD131" s="267" t="s">
        <v>207</v>
      </c>
      <c r="AE131" s="262" t="s">
        <v>301</v>
      </c>
    </row>
    <row r="132" spans="29:31" ht="15" thickBot="1">
      <c r="AC132" s="270">
        <v>106</v>
      </c>
      <c r="AD132" s="267" t="s">
        <v>76</v>
      </c>
      <c r="AE132" s="262" t="s">
        <v>117</v>
      </c>
    </row>
    <row r="133" spans="29:31" ht="15" thickBot="1">
      <c r="AC133" s="270">
        <v>107</v>
      </c>
      <c r="AD133" s="267" t="s">
        <v>185</v>
      </c>
      <c r="AE133" s="262" t="s">
        <v>117</v>
      </c>
    </row>
    <row r="134" spans="29:31" ht="15" thickBot="1">
      <c r="AC134" s="270">
        <v>108</v>
      </c>
      <c r="AD134" s="267" t="s">
        <v>137</v>
      </c>
      <c r="AE134" s="262" t="s">
        <v>117</v>
      </c>
    </row>
    <row r="135" spans="29:31" ht="15" thickBot="1">
      <c r="AC135" s="270">
        <v>109</v>
      </c>
      <c r="AD135" s="267" t="s">
        <v>177</v>
      </c>
      <c r="AE135" s="262" t="s">
        <v>117</v>
      </c>
    </row>
    <row r="136" spans="29:31" ht="15" thickBot="1">
      <c r="AC136" s="270">
        <v>110</v>
      </c>
      <c r="AD136" s="267" t="s">
        <v>77</v>
      </c>
      <c r="AE136" s="262" t="s">
        <v>117</v>
      </c>
    </row>
    <row r="137" spans="29:31" ht="15" thickBot="1">
      <c r="AC137" s="270">
        <v>111</v>
      </c>
      <c r="AD137" s="267" t="s">
        <v>215</v>
      </c>
      <c r="AE137" s="262" t="s">
        <v>117</v>
      </c>
    </row>
    <row r="138" spans="29:31" ht="15" thickBot="1">
      <c r="AC138" s="270">
        <v>112</v>
      </c>
      <c r="AD138" s="267" t="s">
        <v>216</v>
      </c>
      <c r="AE138" s="262" t="s">
        <v>117</v>
      </c>
    </row>
    <row r="139" spans="29:31" ht="15" thickBot="1">
      <c r="AC139" s="270">
        <v>113</v>
      </c>
      <c r="AD139" s="267" t="s">
        <v>306</v>
      </c>
      <c r="AE139" s="262" t="s">
        <v>117</v>
      </c>
    </row>
    <row r="140" spans="29:31" ht="15" thickBot="1">
      <c r="AC140" s="270">
        <v>114</v>
      </c>
      <c r="AD140" s="267" t="s">
        <v>307</v>
      </c>
      <c r="AE140" s="262" t="s">
        <v>117</v>
      </c>
    </row>
    <row r="141" spans="29:31" ht="15" thickBot="1">
      <c r="AC141" s="270">
        <v>115</v>
      </c>
      <c r="AD141" s="267" t="s">
        <v>308</v>
      </c>
      <c r="AE141" s="262" t="s">
        <v>301</v>
      </c>
    </row>
    <row r="142" spans="29:31" ht="15" thickBot="1">
      <c r="AC142" s="270">
        <v>116</v>
      </c>
      <c r="AD142" s="267" t="s">
        <v>309</v>
      </c>
      <c r="AE142" s="262" t="s">
        <v>301</v>
      </c>
    </row>
    <row r="143" spans="29:31" ht="15" thickBot="1">
      <c r="AC143" s="270">
        <v>117</v>
      </c>
      <c r="AD143" s="267" t="s">
        <v>310</v>
      </c>
      <c r="AE143" s="262" t="s">
        <v>301</v>
      </c>
    </row>
    <row r="144" spans="29:31" ht="15" thickBot="1">
      <c r="AC144" s="270">
        <v>118</v>
      </c>
      <c r="AD144" s="267" t="s">
        <v>311</v>
      </c>
      <c r="AE144" s="262" t="s">
        <v>301</v>
      </c>
    </row>
    <row r="145" spans="29:31" ht="15" thickBot="1">
      <c r="AC145" s="270">
        <v>119</v>
      </c>
      <c r="AD145" s="267" t="s">
        <v>312</v>
      </c>
      <c r="AE145" s="262" t="s">
        <v>301</v>
      </c>
    </row>
    <row r="146" spans="29:31" ht="15" thickBot="1">
      <c r="AC146" s="270">
        <v>120</v>
      </c>
      <c r="AD146" s="267" t="s">
        <v>313</v>
      </c>
      <c r="AE146" s="262" t="s">
        <v>117</v>
      </c>
    </row>
    <row r="147" spans="29:31" ht="16.2" thickBot="1">
      <c r="AC147" s="270">
        <v>121</v>
      </c>
      <c r="AD147" s="268" t="s">
        <v>271</v>
      </c>
      <c r="AE147" s="262" t="s">
        <v>301</v>
      </c>
    </row>
    <row r="148" spans="29:31" ht="16.2" thickBot="1">
      <c r="AC148" s="270">
        <v>122</v>
      </c>
      <c r="AD148" s="268" t="s">
        <v>273</v>
      </c>
      <c r="AE148" s="262" t="s">
        <v>301</v>
      </c>
    </row>
    <row r="149" spans="29:31" ht="16.2" thickBot="1">
      <c r="AC149" s="270">
        <v>123</v>
      </c>
      <c r="AD149" s="268" t="s">
        <v>274</v>
      </c>
      <c r="AE149" s="262" t="s">
        <v>301</v>
      </c>
    </row>
    <row r="150" spans="29:31" ht="16.2" thickBot="1">
      <c r="AC150" s="270">
        <v>124</v>
      </c>
      <c r="AD150" s="268" t="s">
        <v>275</v>
      </c>
      <c r="AE150" s="262" t="s">
        <v>301</v>
      </c>
    </row>
    <row r="151" spans="29:31" ht="16.2" thickBot="1">
      <c r="AC151" s="270">
        <v>125</v>
      </c>
      <c r="AD151" s="268" t="s">
        <v>276</v>
      </c>
      <c r="AE151" s="262" t="s">
        <v>301</v>
      </c>
    </row>
    <row r="152" spans="29:31" ht="15" thickBot="1">
      <c r="AC152" s="270">
        <v>126</v>
      </c>
      <c r="AD152" t="s">
        <v>314</v>
      </c>
      <c r="AE152" s="262" t="s">
        <v>117</v>
      </c>
    </row>
    <row r="153" spans="29:31" ht="15" thickBot="1">
      <c r="AC153" s="270">
        <v>127</v>
      </c>
      <c r="AD153" t="s">
        <v>315</v>
      </c>
      <c r="AE153" s="262" t="s">
        <v>117</v>
      </c>
    </row>
    <row r="154" spans="29:31" ht="15" thickBot="1">
      <c r="AC154" s="270">
        <v>128</v>
      </c>
      <c r="AD154" t="s">
        <v>316</v>
      </c>
      <c r="AE154" s="262" t="s">
        <v>117</v>
      </c>
    </row>
    <row r="155" spans="29:31" ht="15" thickBot="1">
      <c r="AC155" s="270">
        <v>129</v>
      </c>
      <c r="AD155" t="s">
        <v>317</v>
      </c>
      <c r="AE155" s="262" t="s">
        <v>117</v>
      </c>
    </row>
    <row r="156" spans="29:31" ht="15" thickBot="1">
      <c r="AC156" s="270">
        <v>130</v>
      </c>
      <c r="AD156" t="s">
        <v>318</v>
      </c>
      <c r="AE156" s="262" t="s">
        <v>117</v>
      </c>
    </row>
    <row r="157" spans="29:31" ht="15" thickBot="1">
      <c r="AC157" s="270">
        <v>131</v>
      </c>
      <c r="AD157" t="s">
        <v>319</v>
      </c>
      <c r="AE157" s="262" t="s">
        <v>117</v>
      </c>
    </row>
    <row r="158" spans="29:31" ht="15" thickBot="1">
      <c r="AC158" s="270">
        <v>132</v>
      </c>
      <c r="AD158" t="s">
        <v>320</v>
      </c>
      <c r="AE158" s="262" t="s">
        <v>117</v>
      </c>
    </row>
    <row r="159" spans="29:31" ht="15" thickBot="1">
      <c r="AC159" s="270">
        <v>133</v>
      </c>
      <c r="AD159" t="s">
        <v>321</v>
      </c>
      <c r="AE159" s="262" t="s">
        <v>117</v>
      </c>
    </row>
  </sheetData>
  <mergeCells count="23">
    <mergeCell ref="AA24:AC24"/>
    <mergeCell ref="Y27:Y40"/>
    <mergeCell ref="Z36:Z40"/>
    <mergeCell ref="Z28:Z34"/>
    <mergeCell ref="Y42:Y57"/>
    <mergeCell ref="Z48:Z57"/>
    <mergeCell ref="Z42:Z47"/>
    <mergeCell ref="AI30:AJ30"/>
    <mergeCell ref="AK30:AL30"/>
    <mergeCell ref="AM30:AN30"/>
    <mergeCell ref="A1:A2"/>
    <mergeCell ref="B1:B2"/>
    <mergeCell ref="C1:C2"/>
    <mergeCell ref="D1:D2"/>
    <mergeCell ref="X25:Z25"/>
    <mergeCell ref="AH27:AJ27"/>
    <mergeCell ref="AK27:AL27"/>
    <mergeCell ref="AM27:AN27"/>
    <mergeCell ref="AA25:AC25"/>
    <mergeCell ref="X20:Z20"/>
    <mergeCell ref="AA20:AC20"/>
    <mergeCell ref="X21:AC21"/>
    <mergeCell ref="X24:Z2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J37"/>
  <sheetViews>
    <sheetView topLeftCell="A19" workbookViewId="0">
      <pane xSplit="4" topLeftCell="N1" activePane="topRight" state="frozen"/>
      <selection activeCell="A19" sqref="A19"/>
      <selection pane="topRight" activeCell="A19" sqref="A19:U30"/>
    </sheetView>
  </sheetViews>
  <sheetFormatPr defaultRowHeight="14.4"/>
  <cols>
    <col min="1" max="1" width="9" bestFit="1" customWidth="1"/>
    <col min="2" max="2" width="26.5546875" customWidth="1"/>
    <col min="3" max="3" width="10.5546875" bestFit="1" customWidth="1"/>
    <col min="4" max="4" width="10.33203125" customWidth="1"/>
    <col min="5" max="21" width="10.88671875" customWidth="1"/>
    <col min="22" max="22" width="11.33203125" customWidth="1"/>
    <col min="23" max="27" width="10.88671875" customWidth="1"/>
    <col min="28" max="28" width="10.88671875" bestFit="1" customWidth="1"/>
    <col min="29" max="32" width="10.88671875" customWidth="1"/>
    <col min="33" max="35" width="10.33203125" customWidth="1"/>
  </cols>
  <sheetData>
    <row r="1" spans="1:36" ht="15.6">
      <c r="A1" s="593"/>
      <c r="B1" s="595" t="s">
        <v>87</v>
      </c>
      <c r="C1" s="595" t="s">
        <v>2</v>
      </c>
      <c r="D1" s="597" t="s">
        <v>98</v>
      </c>
      <c r="E1" s="118" t="s">
        <v>233</v>
      </c>
      <c r="F1" s="118"/>
      <c r="G1" s="118"/>
      <c r="H1" s="118"/>
      <c r="I1" s="118"/>
      <c r="J1" s="118"/>
      <c r="K1" s="118"/>
      <c r="L1" s="118"/>
      <c r="M1" s="118"/>
      <c r="N1" s="118" t="str">
        <f>IF(E1="Sn","Sl",IF(E1="Sl","Rb",IF(E1="Rb","Km",IF(E1="Km","Jm",IF(E1="Jm","Sb",IF(E1="Sb","Mg",IF(E1="Mg","Sn")))))))</f>
        <v>Sl</v>
      </c>
      <c r="O1" s="118" t="str">
        <f t="shared" ref="O1:AA1" si="0">IF(N1="Sn","Sl",IF(N1="Sl","Rb",IF(N1="Rb","Km",IF(N1="Km","Jm",IF(N1="Jm","Sb",IF(N1="Sb","Mg",IF(N1="Mg","Sn")))))))</f>
        <v>Rb</v>
      </c>
      <c r="P1" s="118" t="str">
        <f t="shared" si="0"/>
        <v>Km</v>
      </c>
      <c r="Q1" s="118" t="str">
        <f t="shared" si="0"/>
        <v>Jm</v>
      </c>
      <c r="R1" s="118" t="str">
        <f t="shared" si="0"/>
        <v>Sb</v>
      </c>
      <c r="S1" s="118" t="str">
        <f t="shared" si="0"/>
        <v>Mg</v>
      </c>
      <c r="T1" s="118" t="str">
        <f t="shared" si="0"/>
        <v>Sn</v>
      </c>
      <c r="U1" s="118" t="str">
        <f t="shared" si="0"/>
        <v>Sl</v>
      </c>
      <c r="V1" s="118" t="str">
        <f t="shared" si="0"/>
        <v>Rb</v>
      </c>
      <c r="W1" s="118" t="str">
        <f t="shared" si="0"/>
        <v>Km</v>
      </c>
      <c r="X1" s="118" t="str">
        <f t="shared" si="0"/>
        <v>Jm</v>
      </c>
      <c r="Y1" s="118" t="str">
        <f t="shared" si="0"/>
        <v>Sb</v>
      </c>
      <c r="Z1" s="118" t="str">
        <f t="shared" si="0"/>
        <v>Mg</v>
      </c>
      <c r="AA1" s="118" t="str">
        <f t="shared" si="0"/>
        <v>Sn</v>
      </c>
      <c r="AB1" s="118" t="str">
        <f>IF(AA1="Sn","Sl",IF(AA1="Sl","Rb",IF(AA1="Rb","Km",IF(AA1="Km","Jm",IF(AA1="Jm","Sb",IF(AA1="Sb","Mg",IF(AA1="Mg","Sn")))))))</f>
        <v>Sl</v>
      </c>
      <c r="AC1" s="118"/>
      <c r="AD1" s="118"/>
      <c r="AE1" s="118"/>
      <c r="AF1" s="118"/>
      <c r="AG1" s="118" t="str">
        <f>IF(AB1="Sn","Sl",IF(AB1="Sl","Rb",IF(AB1="Rb","Km",IF(AB1="Km","Jm",IF(AB1="Jm","Sb",IF(AB1="Sb","Mg",IF(AB1="Mg","Sn")))))))</f>
        <v>Rb</v>
      </c>
      <c r="AH1" s="118" t="s">
        <v>240</v>
      </c>
      <c r="AI1" s="118" t="s">
        <v>241</v>
      </c>
    </row>
    <row r="2" spans="1:36" ht="16.2" thickBot="1">
      <c r="A2" s="594"/>
      <c r="B2" s="596"/>
      <c r="C2" s="596"/>
      <c r="D2" s="598"/>
      <c r="E2" s="120">
        <v>13</v>
      </c>
      <c r="F2" s="120"/>
      <c r="G2" s="120"/>
      <c r="H2" s="120"/>
      <c r="I2" s="120"/>
      <c r="J2" s="120"/>
      <c r="K2" s="120"/>
      <c r="L2" s="120"/>
      <c r="M2" s="120"/>
      <c r="N2" s="120">
        <v>14</v>
      </c>
      <c r="O2" s="120">
        <v>15</v>
      </c>
      <c r="P2" s="120">
        <v>16</v>
      </c>
      <c r="Q2" s="120">
        <v>17</v>
      </c>
      <c r="R2" s="120">
        <v>18</v>
      </c>
      <c r="S2" s="120">
        <v>19</v>
      </c>
      <c r="T2" s="120">
        <v>20</v>
      </c>
      <c r="U2" s="120">
        <v>21</v>
      </c>
      <c r="V2" s="120">
        <v>22</v>
      </c>
      <c r="W2" s="120">
        <v>23</v>
      </c>
      <c r="X2" s="120">
        <v>24</v>
      </c>
      <c r="Y2" s="120">
        <v>25</v>
      </c>
      <c r="Z2" s="120">
        <v>26</v>
      </c>
      <c r="AA2" s="120">
        <v>27</v>
      </c>
      <c r="AB2" s="120">
        <v>28</v>
      </c>
      <c r="AC2" s="120"/>
      <c r="AD2" s="120"/>
      <c r="AE2" s="120"/>
      <c r="AF2" s="120"/>
      <c r="AG2" s="120">
        <v>29</v>
      </c>
      <c r="AH2" s="120">
        <v>30</v>
      </c>
      <c r="AI2" s="120"/>
    </row>
    <row r="3" spans="1:36" ht="19.2" customHeight="1" thickTop="1" thickBot="1">
      <c r="A3" s="121">
        <v>1</v>
      </c>
      <c r="B3" s="152" t="s">
        <v>79</v>
      </c>
      <c r="C3" s="115">
        <v>107049</v>
      </c>
      <c r="D3" s="115">
        <v>1003</v>
      </c>
      <c r="E3" s="119"/>
      <c r="F3" s="119"/>
      <c r="G3" s="119"/>
      <c r="H3" s="119"/>
      <c r="I3" s="119"/>
      <c r="J3" s="119"/>
      <c r="K3" s="119"/>
      <c r="L3" s="119"/>
      <c r="M3" s="119"/>
      <c r="N3" s="119"/>
      <c r="O3" s="119"/>
      <c r="P3" s="119"/>
      <c r="Q3" s="119"/>
      <c r="R3" s="119"/>
      <c r="S3" s="119"/>
      <c r="T3" s="122"/>
      <c r="U3" s="122"/>
      <c r="V3" s="122"/>
      <c r="W3" s="122"/>
      <c r="X3" s="122"/>
      <c r="Y3" s="122"/>
      <c r="Z3" s="122"/>
      <c r="AA3" s="119"/>
      <c r="AB3" s="119"/>
      <c r="AC3" s="119"/>
      <c r="AD3" s="119"/>
      <c r="AE3" s="119"/>
      <c r="AF3" s="119"/>
      <c r="AG3" s="119"/>
      <c r="AH3" s="119"/>
      <c r="AI3" s="119">
        <v>1</v>
      </c>
    </row>
    <row r="4" spans="1:36" ht="16.8" thickTop="1" thickBot="1">
      <c r="A4" s="121">
        <v>2</v>
      </c>
      <c r="B4" s="114" t="s">
        <v>80</v>
      </c>
      <c r="C4" s="115">
        <v>168574</v>
      </c>
      <c r="D4" s="115">
        <v>1007</v>
      </c>
      <c r="E4" s="119"/>
      <c r="F4" s="119"/>
      <c r="G4" s="119"/>
      <c r="H4" s="119"/>
      <c r="I4" s="119"/>
      <c r="J4" s="119"/>
      <c r="K4" s="119"/>
      <c r="L4" s="119"/>
      <c r="M4" s="119"/>
      <c r="N4" s="119"/>
      <c r="O4" s="119"/>
      <c r="P4" s="119"/>
      <c r="Q4" s="119"/>
      <c r="R4" s="119"/>
      <c r="S4" s="119"/>
      <c r="T4" s="122"/>
      <c r="U4" s="122" t="s">
        <v>237</v>
      </c>
      <c r="V4" s="122"/>
      <c r="W4" s="122"/>
      <c r="X4" s="122"/>
      <c r="Y4" s="122"/>
      <c r="Z4" s="122"/>
      <c r="AA4" s="119"/>
      <c r="AB4" s="119"/>
      <c r="AC4" s="119"/>
      <c r="AD4" s="119"/>
      <c r="AE4" s="119"/>
      <c r="AF4" s="119"/>
      <c r="AG4" s="122"/>
      <c r="AH4" s="119"/>
      <c r="AI4" s="119">
        <v>1</v>
      </c>
    </row>
    <row r="5" spans="1:36" ht="16.8" thickTop="1" thickBot="1">
      <c r="A5" s="121">
        <v>3</v>
      </c>
      <c r="B5" s="114" t="s">
        <v>82</v>
      </c>
      <c r="C5" s="115">
        <v>172002</v>
      </c>
      <c r="D5" s="115">
        <v>1043</v>
      </c>
      <c r="E5" s="119"/>
      <c r="F5" s="119"/>
      <c r="G5" s="119"/>
      <c r="H5" s="119"/>
      <c r="I5" s="119"/>
      <c r="J5" s="119"/>
      <c r="K5" s="119"/>
      <c r="L5" s="119"/>
      <c r="M5" s="119"/>
      <c r="N5" s="119"/>
      <c r="O5" s="119"/>
      <c r="P5" s="119"/>
      <c r="Q5" s="119"/>
      <c r="R5" s="119"/>
      <c r="S5" s="119"/>
      <c r="T5" s="122"/>
      <c r="U5" s="122"/>
      <c r="V5" s="122"/>
      <c r="W5" s="122"/>
      <c r="X5" s="122"/>
      <c r="Y5" s="122"/>
      <c r="Z5" s="122"/>
      <c r="AA5" s="119"/>
      <c r="AB5" s="119"/>
      <c r="AC5" s="119"/>
      <c r="AD5" s="119"/>
      <c r="AE5" s="119"/>
      <c r="AF5" s="119"/>
      <c r="AG5" s="119"/>
      <c r="AH5" s="119"/>
      <c r="AI5" s="119">
        <v>1</v>
      </c>
    </row>
    <row r="6" spans="1:36" ht="16.8" thickTop="1" thickBot="1">
      <c r="A6" s="121">
        <v>4</v>
      </c>
      <c r="B6" s="114" t="s">
        <v>81</v>
      </c>
      <c r="C6" s="115">
        <v>159155</v>
      </c>
      <c r="D6" s="115">
        <v>1014</v>
      </c>
      <c r="E6" s="119"/>
      <c r="F6" s="119"/>
      <c r="G6" s="119"/>
      <c r="H6" s="119"/>
      <c r="I6" s="119"/>
      <c r="J6" s="119"/>
      <c r="K6" s="119"/>
      <c r="L6" s="119"/>
      <c r="M6" s="119"/>
      <c r="N6" s="119"/>
      <c r="O6" s="119"/>
      <c r="P6" s="119" t="s">
        <v>237</v>
      </c>
      <c r="Q6" s="119"/>
      <c r="R6" s="119"/>
      <c r="S6" s="119"/>
      <c r="T6" s="122"/>
      <c r="U6" s="122"/>
      <c r="V6" s="122" t="s">
        <v>234</v>
      </c>
      <c r="W6" s="122"/>
      <c r="X6" s="122"/>
      <c r="Y6" s="122"/>
      <c r="Z6" s="122"/>
      <c r="AA6" s="119"/>
      <c r="AB6" s="119"/>
      <c r="AC6" s="119"/>
      <c r="AD6" s="119"/>
      <c r="AE6" s="119"/>
      <c r="AF6" s="119"/>
      <c r="AG6" s="119"/>
      <c r="AH6" s="119"/>
      <c r="AI6" s="119">
        <v>3</v>
      </c>
      <c r="AJ6" s="154" t="s">
        <v>250</v>
      </c>
    </row>
    <row r="7" spans="1:36" ht="16.8" thickTop="1" thickBot="1">
      <c r="A7" s="121">
        <v>5</v>
      </c>
      <c r="B7" s="114" t="s">
        <v>83</v>
      </c>
      <c r="C7" s="115">
        <v>171992</v>
      </c>
      <c r="D7" s="115">
        <v>1015</v>
      </c>
      <c r="E7" s="119"/>
      <c r="F7" s="119"/>
      <c r="G7" s="119"/>
      <c r="H7" s="119"/>
      <c r="I7" s="119"/>
      <c r="J7" s="119"/>
      <c r="K7" s="119"/>
      <c r="L7" s="119"/>
      <c r="M7" s="119"/>
      <c r="N7" s="119"/>
      <c r="O7" s="119"/>
      <c r="P7" s="119"/>
      <c r="Q7" s="119"/>
      <c r="R7" s="119"/>
      <c r="S7" s="119"/>
      <c r="T7" s="122" t="s">
        <v>237</v>
      </c>
      <c r="U7" s="122"/>
      <c r="V7" s="122"/>
      <c r="W7" s="122" t="s">
        <v>235</v>
      </c>
      <c r="X7" s="122"/>
      <c r="Y7" s="122"/>
      <c r="Z7" s="122"/>
      <c r="AA7" s="119"/>
      <c r="AB7" s="119"/>
      <c r="AC7" s="119"/>
      <c r="AD7" s="119"/>
      <c r="AE7" s="119"/>
      <c r="AF7" s="119"/>
      <c r="AG7" s="119"/>
      <c r="AH7" s="122" t="s">
        <v>237</v>
      </c>
      <c r="AI7" s="119">
        <v>3</v>
      </c>
      <c r="AJ7" s="154" t="s">
        <v>250</v>
      </c>
    </row>
    <row r="8" spans="1:36" ht="16.8" thickTop="1" thickBot="1">
      <c r="A8" s="121">
        <v>6</v>
      </c>
      <c r="B8" s="114" t="s">
        <v>220</v>
      </c>
      <c r="C8" s="115">
        <v>185442</v>
      </c>
      <c r="D8" s="115">
        <v>1056</v>
      </c>
      <c r="E8" s="119"/>
      <c r="F8" s="119"/>
      <c r="G8" s="119"/>
      <c r="H8" s="119"/>
      <c r="I8" s="119"/>
      <c r="J8" s="119"/>
      <c r="K8" s="119"/>
      <c r="L8" s="119"/>
      <c r="M8" s="119"/>
      <c r="N8" s="119"/>
      <c r="O8" s="119"/>
      <c r="P8" s="119"/>
      <c r="Q8" s="119" t="s">
        <v>235</v>
      </c>
      <c r="R8" s="119"/>
      <c r="S8" s="119"/>
      <c r="T8" s="122"/>
      <c r="U8" s="122" t="s">
        <v>232</v>
      </c>
      <c r="V8" s="122"/>
      <c r="W8" s="122"/>
      <c r="X8" s="122"/>
      <c r="Y8" s="122"/>
      <c r="Z8" s="122"/>
      <c r="AA8" s="119"/>
      <c r="AB8" s="119"/>
      <c r="AC8" s="119"/>
      <c r="AD8" s="119"/>
      <c r="AE8" s="119"/>
      <c r="AF8" s="119"/>
      <c r="AG8" s="151"/>
      <c r="AH8" s="119"/>
      <c r="AI8" s="119">
        <v>3</v>
      </c>
      <c r="AJ8" s="154" t="s">
        <v>250</v>
      </c>
    </row>
    <row r="9" spans="1:36" ht="16.8" thickTop="1" thickBot="1">
      <c r="A9" s="121">
        <v>7</v>
      </c>
      <c r="B9" s="114" t="s">
        <v>221</v>
      </c>
      <c r="C9" s="115">
        <v>186042</v>
      </c>
      <c r="D9" s="115"/>
      <c r="E9" s="119"/>
      <c r="F9" s="119"/>
      <c r="G9" s="119"/>
      <c r="H9" s="119"/>
      <c r="I9" s="119"/>
      <c r="J9" s="119"/>
      <c r="K9" s="119"/>
      <c r="L9" s="119"/>
      <c r="M9" s="119"/>
      <c r="N9" s="119"/>
      <c r="O9" s="119"/>
      <c r="P9" s="119"/>
      <c r="Q9" s="119" t="s">
        <v>232</v>
      </c>
      <c r="R9" s="119"/>
      <c r="S9" s="119"/>
      <c r="T9" s="122"/>
      <c r="U9" s="122"/>
      <c r="V9" s="122" t="s">
        <v>236</v>
      </c>
      <c r="W9" s="122"/>
      <c r="X9" s="122"/>
      <c r="Y9" s="122"/>
      <c r="Z9" s="122"/>
      <c r="AA9" s="119"/>
      <c r="AB9" s="119"/>
      <c r="AC9" s="119"/>
      <c r="AD9" s="119"/>
      <c r="AE9" s="119"/>
      <c r="AF9" s="119"/>
      <c r="AG9" s="119"/>
      <c r="AH9" s="119"/>
      <c r="AI9" s="119">
        <v>3</v>
      </c>
      <c r="AJ9" s="154" t="s">
        <v>250</v>
      </c>
    </row>
    <row r="10" spans="1:36" ht="16.8" thickTop="1" thickBot="1">
      <c r="A10" s="121">
        <v>8</v>
      </c>
      <c r="B10" s="114" t="s">
        <v>222</v>
      </c>
      <c r="C10" s="115">
        <v>185446</v>
      </c>
      <c r="D10" s="115">
        <v>1020</v>
      </c>
      <c r="E10" s="119"/>
      <c r="F10" s="119"/>
      <c r="G10" s="119"/>
      <c r="H10" s="119"/>
      <c r="I10" s="119"/>
      <c r="J10" s="119"/>
      <c r="K10" s="119"/>
      <c r="L10" s="119"/>
      <c r="M10" s="119"/>
      <c r="N10" s="119"/>
      <c r="O10" s="119"/>
      <c r="P10" s="119"/>
      <c r="Q10" s="119"/>
      <c r="R10" s="119"/>
      <c r="S10" s="119"/>
      <c r="T10" s="122" t="s">
        <v>234</v>
      </c>
      <c r="U10" s="122"/>
      <c r="V10" s="122"/>
      <c r="W10" s="122"/>
      <c r="X10" s="122"/>
      <c r="Y10" s="122"/>
      <c r="Z10" s="122"/>
      <c r="AA10" s="119"/>
      <c r="AB10" s="119"/>
      <c r="AC10" s="119"/>
      <c r="AD10" s="119"/>
      <c r="AE10" s="119"/>
      <c r="AF10" s="119"/>
      <c r="AG10" s="119"/>
      <c r="AH10" s="119"/>
      <c r="AI10" s="119">
        <v>1</v>
      </c>
    </row>
    <row r="11" spans="1:36" ht="16.8" thickTop="1" thickBot="1">
      <c r="A11" s="121">
        <v>9</v>
      </c>
      <c r="B11" s="116" t="s">
        <v>119</v>
      </c>
      <c r="C11" s="117">
        <v>195943</v>
      </c>
      <c r="D11" s="117">
        <v>4083</v>
      </c>
      <c r="E11" s="119"/>
      <c r="F11" s="119"/>
      <c r="G11" s="119"/>
      <c r="H11" s="119"/>
      <c r="I11" s="119"/>
      <c r="J11" s="119"/>
      <c r="K11" s="119"/>
      <c r="L11" s="119"/>
      <c r="M11" s="119"/>
      <c r="N11" s="119"/>
      <c r="O11" s="119" t="s">
        <v>235</v>
      </c>
      <c r="P11" s="119"/>
      <c r="Q11" s="119"/>
      <c r="R11" s="119"/>
      <c r="S11" s="119"/>
      <c r="T11" s="122"/>
      <c r="U11" s="122"/>
      <c r="V11" s="122" t="s">
        <v>237</v>
      </c>
      <c r="W11" s="122"/>
      <c r="X11" s="122"/>
      <c r="Y11" s="122"/>
      <c r="Z11" s="122"/>
      <c r="AA11" s="119"/>
      <c r="AB11" s="119"/>
      <c r="AC11" s="119"/>
      <c r="AD11" s="119"/>
      <c r="AE11" s="119"/>
      <c r="AF11" s="119"/>
      <c r="AG11" s="119"/>
      <c r="AH11" s="119"/>
      <c r="AI11" s="119">
        <v>2</v>
      </c>
    </row>
    <row r="12" spans="1:36" ht="16.8" thickTop="1" thickBot="1">
      <c r="A12" s="121">
        <v>10</v>
      </c>
      <c r="B12" s="116" t="s">
        <v>226</v>
      </c>
      <c r="C12" s="117"/>
      <c r="D12" s="117"/>
      <c r="E12" s="119" t="s">
        <v>232</v>
      </c>
      <c r="F12" s="119"/>
      <c r="G12" s="119"/>
      <c r="H12" s="119"/>
      <c r="I12" s="119"/>
      <c r="J12" s="119"/>
      <c r="K12" s="119"/>
      <c r="L12" s="119"/>
      <c r="M12" s="119"/>
      <c r="N12" s="119"/>
      <c r="O12" s="119"/>
      <c r="P12" s="119"/>
      <c r="Q12" s="119"/>
      <c r="R12" s="119"/>
      <c r="S12" s="119"/>
      <c r="T12" s="122" t="s">
        <v>219</v>
      </c>
      <c r="U12" s="122"/>
      <c r="V12" s="122"/>
      <c r="W12" s="122"/>
      <c r="X12" s="122"/>
      <c r="Y12" s="122"/>
      <c r="Z12" s="122"/>
      <c r="AA12" s="119" t="s">
        <v>234</v>
      </c>
      <c r="AB12" s="119"/>
      <c r="AC12" s="119"/>
      <c r="AD12" s="119"/>
      <c r="AE12" s="119"/>
      <c r="AF12" s="119"/>
      <c r="AG12" s="119"/>
      <c r="AH12" s="119"/>
      <c r="AI12" s="119">
        <v>3</v>
      </c>
    </row>
    <row r="13" spans="1:36" ht="16.8" thickTop="1" thickBot="1">
      <c r="A13" s="121">
        <v>11</v>
      </c>
      <c r="B13" s="116" t="s">
        <v>227</v>
      </c>
      <c r="C13" s="117"/>
      <c r="D13" s="117"/>
      <c r="E13" s="119"/>
      <c r="F13" s="119"/>
      <c r="G13" s="119"/>
      <c r="H13" s="119"/>
      <c r="I13" s="119"/>
      <c r="J13" s="119"/>
      <c r="K13" s="119"/>
      <c r="L13" s="119"/>
      <c r="M13" s="119"/>
      <c r="N13" s="119" t="s">
        <v>234</v>
      </c>
      <c r="O13" s="119"/>
      <c r="P13" s="119"/>
      <c r="Q13" s="119"/>
      <c r="R13" s="119"/>
      <c r="S13" s="119"/>
      <c r="T13" s="122"/>
      <c r="U13" s="122"/>
      <c r="V13" s="122" t="s">
        <v>237</v>
      </c>
      <c r="W13" s="122"/>
      <c r="X13" s="122"/>
      <c r="Y13" s="122"/>
      <c r="Z13" s="122"/>
      <c r="AA13" s="119" t="s">
        <v>236</v>
      </c>
      <c r="AB13" s="119"/>
      <c r="AC13" s="119"/>
      <c r="AD13" s="119"/>
      <c r="AE13" s="119"/>
      <c r="AF13" s="119"/>
      <c r="AG13" s="119"/>
      <c r="AH13" s="119"/>
      <c r="AI13" s="119">
        <v>3</v>
      </c>
    </row>
    <row r="14" spans="1:36" ht="16.8" thickTop="1" thickBot="1">
      <c r="A14" s="121">
        <v>12</v>
      </c>
      <c r="B14" s="116" t="s">
        <v>228</v>
      </c>
      <c r="C14" s="117"/>
      <c r="D14" s="117"/>
      <c r="E14" s="119"/>
      <c r="F14" s="119"/>
      <c r="G14" s="119"/>
      <c r="H14" s="119"/>
      <c r="I14" s="119"/>
      <c r="J14" s="119"/>
      <c r="K14" s="119"/>
      <c r="L14" s="119"/>
      <c r="M14" s="119"/>
      <c r="N14" s="119"/>
      <c r="O14" s="119" t="s">
        <v>235</v>
      </c>
      <c r="P14" s="119"/>
      <c r="Q14" s="119"/>
      <c r="R14" s="119"/>
      <c r="S14" s="119"/>
      <c r="T14" s="122"/>
      <c r="U14" s="122" t="s">
        <v>237</v>
      </c>
      <c r="V14" s="122"/>
      <c r="W14" s="122"/>
      <c r="X14" s="122"/>
      <c r="Y14" s="122"/>
      <c r="Z14" s="122"/>
      <c r="AA14" s="119"/>
      <c r="AB14" s="119" t="s">
        <v>236</v>
      </c>
      <c r="AC14" s="119"/>
      <c r="AD14" s="119"/>
      <c r="AE14" s="119"/>
      <c r="AF14" s="119"/>
      <c r="AG14" s="119"/>
      <c r="AH14" s="119"/>
      <c r="AI14" s="119">
        <v>3</v>
      </c>
    </row>
    <row r="15" spans="1:36" ht="16.8" thickTop="1" thickBot="1">
      <c r="A15" s="121">
        <v>13</v>
      </c>
      <c r="B15" s="116" t="s">
        <v>229</v>
      </c>
      <c r="C15" s="117"/>
      <c r="D15" s="117"/>
      <c r="E15" s="119"/>
      <c r="F15" s="119"/>
      <c r="G15" s="119"/>
      <c r="H15" s="119"/>
      <c r="I15" s="119"/>
      <c r="J15" s="119"/>
      <c r="K15" s="119"/>
      <c r="L15" s="119"/>
      <c r="M15" s="119"/>
      <c r="N15" s="119"/>
      <c r="O15" s="119"/>
      <c r="P15" s="119" t="s">
        <v>236</v>
      </c>
      <c r="Q15" s="119"/>
      <c r="R15" s="119"/>
      <c r="S15" s="119"/>
      <c r="T15" s="122"/>
      <c r="U15" s="122"/>
      <c r="V15" s="122"/>
      <c r="W15" s="122"/>
      <c r="X15" s="122" t="s">
        <v>232</v>
      </c>
      <c r="Y15" s="122"/>
      <c r="Z15" s="122"/>
      <c r="AA15" s="119"/>
      <c r="AB15" s="119"/>
      <c r="AC15" s="119"/>
      <c r="AD15" s="119"/>
      <c r="AE15" s="119"/>
      <c r="AF15" s="119"/>
      <c r="AG15" s="119" t="s">
        <v>232</v>
      </c>
      <c r="AH15" s="119"/>
      <c r="AI15" s="119">
        <v>3</v>
      </c>
    </row>
    <row r="16" spans="1:36" ht="16.8" thickTop="1" thickBot="1">
      <c r="A16" s="121">
        <v>14</v>
      </c>
      <c r="B16" s="116" t="s">
        <v>230</v>
      </c>
      <c r="C16" s="117"/>
      <c r="D16" s="117"/>
      <c r="E16" s="119"/>
      <c r="F16" s="119"/>
      <c r="G16" s="119"/>
      <c r="H16" s="119"/>
      <c r="I16" s="119"/>
      <c r="J16" s="119"/>
      <c r="K16" s="119"/>
      <c r="L16" s="119"/>
      <c r="M16" s="119"/>
      <c r="N16" s="119"/>
      <c r="O16" s="119"/>
      <c r="P16" s="119"/>
      <c r="Q16" s="119" t="s">
        <v>237</v>
      </c>
      <c r="R16" s="119"/>
      <c r="S16" s="119"/>
      <c r="T16" s="122"/>
      <c r="U16" s="122"/>
      <c r="V16" s="122"/>
      <c r="W16" s="122" t="s">
        <v>234</v>
      </c>
      <c r="X16" s="122"/>
      <c r="Y16" s="122"/>
      <c r="Z16" s="122"/>
      <c r="AA16" s="119"/>
      <c r="AB16" s="119" t="s">
        <v>235</v>
      </c>
      <c r="AC16" s="119"/>
      <c r="AD16" s="119"/>
      <c r="AE16" s="119"/>
      <c r="AF16" s="119"/>
      <c r="AG16" s="119"/>
      <c r="AH16" s="119"/>
      <c r="AI16" s="119">
        <v>3</v>
      </c>
    </row>
    <row r="17" spans="1:36" ht="16.8" thickTop="1" thickBot="1">
      <c r="A17" s="121">
        <v>15</v>
      </c>
      <c r="B17" s="116" t="s">
        <v>231</v>
      </c>
      <c r="C17" s="117"/>
      <c r="D17" s="117"/>
      <c r="E17" s="119" t="s">
        <v>237</v>
      </c>
      <c r="F17" s="119"/>
      <c r="G17" s="119"/>
      <c r="H17" s="119"/>
      <c r="I17" s="119"/>
      <c r="J17" s="119"/>
      <c r="K17" s="119"/>
      <c r="L17" s="119"/>
      <c r="M17" s="119"/>
      <c r="N17" s="119"/>
      <c r="O17" s="119"/>
      <c r="P17" s="119"/>
      <c r="Q17" s="119"/>
      <c r="R17" s="119"/>
      <c r="S17" s="119"/>
      <c r="T17" s="122" t="s">
        <v>234</v>
      </c>
      <c r="U17" s="122"/>
      <c r="V17" s="122"/>
      <c r="W17" s="122"/>
      <c r="X17" s="122"/>
      <c r="Y17" s="122"/>
      <c r="Z17" s="122"/>
      <c r="AA17" s="119"/>
      <c r="AB17" s="119"/>
      <c r="AC17" s="119"/>
      <c r="AD17" s="119"/>
      <c r="AE17" s="119"/>
      <c r="AF17" s="119"/>
      <c r="AG17" s="119"/>
      <c r="AH17" s="122" t="s">
        <v>237</v>
      </c>
      <c r="AI17" s="119">
        <v>3</v>
      </c>
    </row>
    <row r="18" spans="1:36" ht="15.6" thickTop="1" thickBot="1"/>
    <row r="19" spans="1:36" ht="17.399999999999999">
      <c r="A19" s="599" t="s">
        <v>253</v>
      </c>
      <c r="B19" s="595" t="s">
        <v>87</v>
      </c>
      <c r="C19" s="595" t="s">
        <v>2</v>
      </c>
      <c r="D19" s="597" t="s">
        <v>98</v>
      </c>
      <c r="E19" s="72" t="s">
        <v>240</v>
      </c>
      <c r="F19" s="72" t="str">
        <f>IF(E19="Sn","Sl",IF(E19="Sl","Rb",IF(E19="Rb","Km",IF(E19="Km","Jm",IF(E19="Jm","Sb",IF(E19="Sb","Mg",IF(E19="Mg","Sn")))))))</f>
        <v>Jm</v>
      </c>
      <c r="G19" s="72" t="str">
        <f t="shared" ref="G19:AH19" si="1">IF(F19="Sn","Sl",IF(F19="Sl","Rb",IF(F19="Rb","Km",IF(F19="Km","Jm",IF(F19="Jm","Sb",IF(F19="Sb","Mg",IF(F19="Mg","Sn")))))))</f>
        <v>Sb</v>
      </c>
      <c r="H19" s="72" t="str">
        <f t="shared" si="1"/>
        <v>Mg</v>
      </c>
      <c r="I19" s="72" t="str">
        <f t="shared" si="1"/>
        <v>Sn</v>
      </c>
      <c r="J19" s="72" t="str">
        <f t="shared" si="1"/>
        <v>Sl</v>
      </c>
      <c r="K19" s="72" t="str">
        <f t="shared" si="1"/>
        <v>Rb</v>
      </c>
      <c r="L19" s="72" t="str">
        <f t="shared" si="1"/>
        <v>Km</v>
      </c>
      <c r="M19" s="72" t="str">
        <f t="shared" si="1"/>
        <v>Jm</v>
      </c>
      <c r="N19" s="72" t="str">
        <f t="shared" si="1"/>
        <v>Sb</v>
      </c>
      <c r="O19" s="72" t="str">
        <f t="shared" si="1"/>
        <v>Mg</v>
      </c>
      <c r="P19" s="72" t="str">
        <f t="shared" si="1"/>
        <v>Sn</v>
      </c>
      <c r="Q19" s="72" t="str">
        <f t="shared" si="1"/>
        <v>Sl</v>
      </c>
      <c r="R19" s="72" t="str">
        <f t="shared" si="1"/>
        <v>Rb</v>
      </c>
      <c r="S19" s="72" t="str">
        <f t="shared" si="1"/>
        <v>Km</v>
      </c>
      <c r="T19" s="72" t="str">
        <f t="shared" si="1"/>
        <v>Jm</v>
      </c>
      <c r="U19" s="72" t="str">
        <f t="shared" si="1"/>
        <v>Sb</v>
      </c>
      <c r="V19" s="72" t="str">
        <f t="shared" si="1"/>
        <v>Mg</v>
      </c>
      <c r="W19" s="72" t="str">
        <f t="shared" si="1"/>
        <v>Sn</v>
      </c>
      <c r="X19" s="72" t="str">
        <f t="shared" si="1"/>
        <v>Sl</v>
      </c>
      <c r="Y19" s="72" t="str">
        <f t="shared" si="1"/>
        <v>Rb</v>
      </c>
      <c r="Z19" s="72" t="str">
        <f t="shared" si="1"/>
        <v>Km</v>
      </c>
      <c r="AA19" s="72" t="str">
        <f t="shared" si="1"/>
        <v>Jm</v>
      </c>
      <c r="AB19" s="72" t="str">
        <f t="shared" si="1"/>
        <v>Sb</v>
      </c>
      <c r="AC19" s="72" t="str">
        <f t="shared" si="1"/>
        <v>Mg</v>
      </c>
      <c r="AD19" s="72" t="str">
        <f t="shared" si="1"/>
        <v>Sn</v>
      </c>
      <c r="AE19" s="72" t="str">
        <f t="shared" si="1"/>
        <v>Sl</v>
      </c>
      <c r="AF19" s="72" t="str">
        <f t="shared" si="1"/>
        <v>Rb</v>
      </c>
      <c r="AG19" s="72" t="str">
        <f t="shared" si="1"/>
        <v>Km</v>
      </c>
      <c r="AH19" s="72" t="str">
        <f t="shared" si="1"/>
        <v>Jm</v>
      </c>
      <c r="AI19" s="118" t="s">
        <v>241</v>
      </c>
    </row>
    <row r="20" spans="1:36" ht="16.2" thickBot="1">
      <c r="A20" s="594"/>
      <c r="B20" s="596"/>
      <c r="C20" s="596"/>
      <c r="D20" s="598"/>
      <c r="E20" s="120">
        <v>1</v>
      </c>
      <c r="F20" s="120">
        <v>2</v>
      </c>
      <c r="G20" s="120">
        <v>3</v>
      </c>
      <c r="H20" s="120">
        <v>4</v>
      </c>
      <c r="I20" s="120">
        <v>5</v>
      </c>
      <c r="J20" s="120">
        <v>6</v>
      </c>
      <c r="K20" s="120">
        <v>7</v>
      </c>
      <c r="L20" s="120">
        <v>8</v>
      </c>
      <c r="M20" s="120">
        <v>9</v>
      </c>
      <c r="N20" s="120">
        <v>10</v>
      </c>
      <c r="O20" s="120">
        <v>11</v>
      </c>
      <c r="P20" s="120">
        <v>12</v>
      </c>
      <c r="Q20" s="120">
        <v>13</v>
      </c>
      <c r="R20" s="120">
        <v>14</v>
      </c>
      <c r="S20" s="120">
        <v>15</v>
      </c>
      <c r="T20" s="120">
        <v>16</v>
      </c>
      <c r="U20" s="120">
        <v>17</v>
      </c>
      <c r="V20" s="120">
        <v>18</v>
      </c>
      <c r="W20" s="120">
        <v>19</v>
      </c>
      <c r="X20" s="120">
        <v>20</v>
      </c>
      <c r="Y20" s="120">
        <v>21</v>
      </c>
      <c r="Z20" s="120">
        <v>22</v>
      </c>
      <c r="AA20" s="120">
        <v>23</v>
      </c>
      <c r="AB20" s="120">
        <v>24</v>
      </c>
      <c r="AC20" s="120">
        <v>25</v>
      </c>
      <c r="AD20" s="120">
        <v>26</v>
      </c>
      <c r="AE20" s="120">
        <v>27</v>
      </c>
      <c r="AF20" s="120">
        <v>28</v>
      </c>
      <c r="AG20" s="120">
        <v>29</v>
      </c>
      <c r="AH20" s="120">
        <v>30</v>
      </c>
      <c r="AI20" s="120"/>
    </row>
    <row r="21" spans="1:36" ht="16.8" thickTop="1" thickBot="1">
      <c r="A21" s="210">
        <v>1</v>
      </c>
      <c r="B21" s="314" t="s">
        <v>75</v>
      </c>
      <c r="C21" s="212">
        <v>107049</v>
      </c>
      <c r="D21" s="212">
        <v>1003</v>
      </c>
      <c r="E21" s="213"/>
      <c r="F21" s="213"/>
      <c r="G21" s="213"/>
      <c r="H21" s="213"/>
      <c r="I21" s="213"/>
      <c r="J21" s="213"/>
      <c r="K21" s="213"/>
      <c r="L21" s="213"/>
      <c r="M21" s="213"/>
      <c r="N21" s="213"/>
      <c r="O21" s="213"/>
      <c r="P21" s="213" t="s">
        <v>237</v>
      </c>
      <c r="Q21" s="213"/>
      <c r="R21" s="213"/>
      <c r="S21" s="213"/>
      <c r="T21" s="213" t="s">
        <v>237</v>
      </c>
      <c r="U21" s="213"/>
      <c r="V21" s="213"/>
      <c r="W21" s="213"/>
      <c r="X21" s="213"/>
      <c r="Y21" s="213"/>
      <c r="Z21" s="213"/>
      <c r="AA21" s="213"/>
      <c r="AB21" s="213"/>
      <c r="AC21" s="213"/>
      <c r="AD21" s="213"/>
      <c r="AE21" s="213"/>
      <c r="AF21" s="213"/>
      <c r="AG21" s="213"/>
      <c r="AH21" s="213"/>
      <c r="AI21" s="213">
        <v>1</v>
      </c>
    </row>
    <row r="22" spans="1:36" ht="16.8" thickTop="1" thickBot="1">
      <c r="A22" s="210">
        <v>2</v>
      </c>
      <c r="B22" s="314" t="s">
        <v>80</v>
      </c>
      <c r="C22" s="212">
        <v>168574</v>
      </c>
      <c r="D22" s="212">
        <v>1007</v>
      </c>
      <c r="E22" s="213"/>
      <c r="F22" s="213"/>
      <c r="G22" s="213"/>
      <c r="H22" s="213"/>
      <c r="I22" s="213"/>
      <c r="J22" s="213"/>
      <c r="K22" s="213"/>
      <c r="L22" s="213"/>
      <c r="M22" s="213"/>
      <c r="N22" s="213"/>
      <c r="O22" s="213"/>
      <c r="P22" s="213"/>
      <c r="Q22" s="213"/>
      <c r="R22" s="213" t="s">
        <v>237</v>
      </c>
      <c r="S22" s="213"/>
      <c r="T22" s="213"/>
      <c r="U22" s="213"/>
      <c r="V22" s="213"/>
      <c r="W22" s="213"/>
      <c r="X22" s="213"/>
      <c r="Y22" s="213"/>
      <c r="Z22" s="213"/>
      <c r="AA22" s="213"/>
      <c r="AB22" s="213"/>
      <c r="AC22" s="213"/>
      <c r="AD22" s="213"/>
      <c r="AE22" s="213"/>
      <c r="AF22" s="213"/>
      <c r="AG22" s="213"/>
      <c r="AH22" s="213"/>
      <c r="AI22" s="213">
        <v>1</v>
      </c>
    </row>
    <row r="23" spans="1:36" ht="16.8" thickTop="1" thickBot="1">
      <c r="A23" s="210">
        <v>3</v>
      </c>
      <c r="B23" s="314" t="s">
        <v>82</v>
      </c>
      <c r="C23" s="212">
        <v>172002</v>
      </c>
      <c r="D23" s="212">
        <v>1043</v>
      </c>
      <c r="E23" s="213"/>
      <c r="F23" s="213"/>
      <c r="G23" s="213"/>
      <c r="H23" s="213"/>
      <c r="I23" s="213"/>
      <c r="J23" s="213"/>
      <c r="K23" s="213"/>
      <c r="L23" s="213"/>
      <c r="M23" s="213"/>
      <c r="N23" s="213"/>
      <c r="O23" s="213"/>
      <c r="P23" s="213"/>
      <c r="Q23" s="213"/>
      <c r="R23" s="213"/>
      <c r="S23" s="213"/>
      <c r="T23" s="213"/>
      <c r="U23" s="213"/>
      <c r="V23" s="213"/>
      <c r="W23" s="213"/>
      <c r="X23" s="213"/>
      <c r="Y23" s="213"/>
      <c r="Z23" s="213"/>
      <c r="AA23" s="213"/>
      <c r="AB23" s="213"/>
      <c r="AC23" s="213"/>
      <c r="AD23" s="213"/>
      <c r="AE23" s="213"/>
      <c r="AF23" s="213"/>
      <c r="AG23" s="213"/>
      <c r="AH23" s="213"/>
      <c r="AI23" s="213">
        <f t="shared" ref="AI23:AI36" si="2">SUM(E23:AH23)</f>
        <v>0</v>
      </c>
    </row>
    <row r="24" spans="1:36" ht="16.8" thickTop="1" thickBot="1">
      <c r="A24" s="210">
        <v>4</v>
      </c>
      <c r="B24" s="314" t="s">
        <v>81</v>
      </c>
      <c r="C24" s="212">
        <v>159155</v>
      </c>
      <c r="D24" s="212">
        <v>1014</v>
      </c>
      <c r="E24" s="213"/>
      <c r="F24" s="213"/>
      <c r="G24" s="213"/>
      <c r="H24" s="213"/>
      <c r="I24" s="213"/>
      <c r="J24" s="213"/>
      <c r="K24" s="213"/>
      <c r="L24" s="213"/>
      <c r="M24" s="213"/>
      <c r="N24" s="213"/>
      <c r="O24" s="213"/>
      <c r="P24" s="213"/>
      <c r="Q24" s="213"/>
      <c r="R24" s="213"/>
      <c r="S24" s="213"/>
      <c r="T24" s="213"/>
      <c r="U24" s="213"/>
      <c r="V24" s="213"/>
      <c r="W24" s="213"/>
      <c r="X24" s="213"/>
      <c r="Y24" s="213"/>
      <c r="Z24" s="213"/>
      <c r="AA24" s="213"/>
      <c r="AB24" s="213"/>
      <c r="AC24" s="213"/>
      <c r="AD24" s="213"/>
      <c r="AE24" s="213"/>
      <c r="AF24" s="213"/>
      <c r="AG24" s="213"/>
      <c r="AH24" s="213"/>
      <c r="AI24" s="213">
        <f t="shared" si="2"/>
        <v>0</v>
      </c>
      <c r="AJ24" s="154"/>
    </row>
    <row r="25" spans="1:36" ht="16.8" thickTop="1" thickBot="1">
      <c r="A25" s="210">
        <v>5</v>
      </c>
      <c r="B25" s="315" t="s">
        <v>119</v>
      </c>
      <c r="C25" s="212">
        <v>185442</v>
      </c>
      <c r="D25" s="212">
        <v>1056</v>
      </c>
      <c r="E25" s="213"/>
      <c r="F25" s="213"/>
      <c r="G25" s="213" t="s">
        <v>237</v>
      </c>
      <c r="H25" s="213"/>
      <c r="I25" s="213"/>
      <c r="J25" s="213"/>
      <c r="K25" s="213"/>
      <c r="L25" s="213"/>
      <c r="M25" s="213"/>
      <c r="N25" s="213"/>
      <c r="O25" s="213"/>
      <c r="P25" s="213"/>
      <c r="Q25" s="213"/>
      <c r="R25" s="213"/>
      <c r="S25" s="213"/>
      <c r="T25" s="213"/>
      <c r="U25" s="213"/>
      <c r="V25" s="213"/>
      <c r="W25" s="213"/>
      <c r="X25" s="213"/>
      <c r="Y25" s="213"/>
      <c r="Z25" s="213"/>
      <c r="AA25" s="213"/>
      <c r="AB25" s="213"/>
      <c r="AC25" s="213"/>
      <c r="AD25" s="213"/>
      <c r="AE25" s="213"/>
      <c r="AF25" s="213"/>
      <c r="AG25" s="213"/>
      <c r="AH25" s="213"/>
      <c r="AI25" s="213">
        <f t="shared" si="2"/>
        <v>0</v>
      </c>
      <c r="AJ25" s="154"/>
    </row>
    <row r="26" spans="1:36" ht="16.8" thickTop="1" thickBot="1">
      <c r="A26" s="210">
        <v>6</v>
      </c>
      <c r="B26" s="316" t="s">
        <v>123</v>
      </c>
      <c r="C26" s="212">
        <v>186042</v>
      </c>
      <c r="D26" s="212"/>
      <c r="E26" s="213"/>
      <c r="F26" s="213"/>
      <c r="G26" s="213"/>
      <c r="H26" s="213"/>
      <c r="I26" s="213" t="s">
        <v>237</v>
      </c>
      <c r="J26" s="213"/>
      <c r="K26" s="213"/>
      <c r="L26" s="213"/>
      <c r="M26" s="213"/>
      <c r="N26" s="213"/>
      <c r="O26" s="213"/>
      <c r="P26" s="213" t="s">
        <v>237</v>
      </c>
      <c r="Q26" s="213"/>
      <c r="R26" s="213"/>
      <c r="S26" s="213" t="s">
        <v>237</v>
      </c>
      <c r="T26" s="213"/>
      <c r="U26" s="213"/>
      <c r="V26" s="213"/>
      <c r="W26" s="213"/>
      <c r="X26" s="213"/>
      <c r="Y26" s="213"/>
      <c r="Z26" s="213"/>
      <c r="AA26" s="213"/>
      <c r="AB26" s="213"/>
      <c r="AC26" s="213"/>
      <c r="AD26" s="213"/>
      <c r="AE26" s="213"/>
      <c r="AF26" s="213"/>
      <c r="AG26" s="213"/>
      <c r="AH26" s="213"/>
      <c r="AI26" s="213">
        <f t="shared" si="2"/>
        <v>0</v>
      </c>
      <c r="AJ26" s="154"/>
    </row>
    <row r="27" spans="1:36" ht="16.8" thickTop="1" thickBot="1">
      <c r="A27" s="210">
        <v>7</v>
      </c>
      <c r="B27" s="314" t="s">
        <v>187</v>
      </c>
      <c r="C27" s="212">
        <v>185446</v>
      </c>
      <c r="D27" s="212">
        <v>1020</v>
      </c>
      <c r="E27" s="213"/>
      <c r="F27" s="213"/>
      <c r="G27" s="213"/>
      <c r="H27" s="213"/>
      <c r="I27" s="213"/>
      <c r="J27" s="213" t="s">
        <v>237</v>
      </c>
      <c r="K27" s="213"/>
      <c r="L27" s="213"/>
      <c r="M27" s="213"/>
      <c r="N27" s="213"/>
      <c r="O27" s="213"/>
      <c r="P27" s="213"/>
      <c r="Q27" s="213"/>
      <c r="R27" s="213"/>
      <c r="S27" s="213"/>
      <c r="T27" s="213"/>
      <c r="U27" s="213"/>
      <c r="V27" s="213"/>
      <c r="W27" s="213"/>
      <c r="X27" s="213"/>
      <c r="Y27" s="213"/>
      <c r="Z27" s="213"/>
      <c r="AA27" s="213"/>
      <c r="AB27" s="213"/>
      <c r="AC27" s="213"/>
      <c r="AD27" s="213"/>
      <c r="AE27" s="213"/>
      <c r="AF27" s="213"/>
      <c r="AG27" s="213"/>
      <c r="AH27" s="213"/>
      <c r="AI27" s="213">
        <f t="shared" si="2"/>
        <v>0</v>
      </c>
    </row>
    <row r="28" spans="1:36" ht="16.8" thickTop="1" thickBot="1">
      <c r="A28" s="210">
        <v>8</v>
      </c>
      <c r="B28" s="314" t="s">
        <v>221</v>
      </c>
      <c r="C28" s="216">
        <v>195943</v>
      </c>
      <c r="D28" s="216">
        <v>4083</v>
      </c>
      <c r="E28" s="213"/>
      <c r="F28" s="213"/>
      <c r="G28" s="213"/>
      <c r="H28" s="213"/>
      <c r="I28" s="213"/>
      <c r="J28" s="213"/>
      <c r="K28" s="213"/>
      <c r="L28" s="213"/>
      <c r="M28" s="213"/>
      <c r="N28" s="213"/>
      <c r="O28" s="213" t="s">
        <v>237</v>
      </c>
      <c r="P28" s="213"/>
      <c r="Q28" s="213"/>
      <c r="R28" s="213"/>
      <c r="S28" s="213"/>
      <c r="T28" s="213"/>
      <c r="U28" s="213"/>
      <c r="V28" s="213"/>
      <c r="W28" s="213"/>
      <c r="X28" s="213"/>
      <c r="Y28" s="213"/>
      <c r="Z28" s="213"/>
      <c r="AA28" s="213"/>
      <c r="AB28" s="213"/>
      <c r="AC28" s="213"/>
      <c r="AD28" s="213"/>
      <c r="AE28" s="213"/>
      <c r="AF28" s="213"/>
      <c r="AG28" s="213"/>
      <c r="AH28" s="213"/>
      <c r="AI28" s="213">
        <f t="shared" si="2"/>
        <v>0</v>
      </c>
    </row>
    <row r="29" spans="1:36" ht="16.8" thickTop="1" thickBot="1">
      <c r="A29" s="210">
        <v>9</v>
      </c>
      <c r="B29" s="314" t="s">
        <v>222</v>
      </c>
      <c r="C29" s="216"/>
      <c r="D29" s="216"/>
      <c r="E29" s="213"/>
      <c r="F29" s="213"/>
      <c r="G29" s="213"/>
      <c r="H29" s="213"/>
      <c r="I29" s="213"/>
      <c r="J29" s="213"/>
      <c r="K29" s="213"/>
      <c r="L29" s="213"/>
      <c r="M29" s="213"/>
      <c r="N29" s="213"/>
      <c r="O29" s="213"/>
      <c r="P29" s="213"/>
      <c r="Q29" s="213"/>
      <c r="R29" s="213"/>
      <c r="S29" s="213"/>
      <c r="T29" s="213"/>
      <c r="U29" s="213"/>
      <c r="V29" s="213"/>
      <c r="W29" s="213"/>
      <c r="X29" s="213"/>
      <c r="Y29" s="213"/>
      <c r="Z29" s="213"/>
      <c r="AA29" s="213"/>
      <c r="AB29" s="213"/>
      <c r="AC29" s="213"/>
      <c r="AD29" s="213"/>
      <c r="AE29" s="213"/>
      <c r="AF29" s="213"/>
      <c r="AG29" s="213"/>
      <c r="AH29" s="213"/>
      <c r="AI29" s="213">
        <f t="shared" si="2"/>
        <v>0</v>
      </c>
    </row>
    <row r="30" spans="1:36" ht="16.8" thickTop="1" thickBot="1">
      <c r="A30" s="210">
        <v>10</v>
      </c>
      <c r="B30" s="315" t="s">
        <v>254</v>
      </c>
      <c r="C30" s="216"/>
      <c r="D30" s="216"/>
      <c r="E30" s="213"/>
      <c r="F30" s="213"/>
      <c r="G30" s="213"/>
      <c r="H30" s="213" t="s">
        <v>237</v>
      </c>
      <c r="I30" s="213"/>
      <c r="J30" s="213"/>
      <c r="K30" s="213"/>
      <c r="L30" s="213"/>
      <c r="M30" s="213"/>
      <c r="N30" s="213"/>
      <c r="O30" s="213"/>
      <c r="P30" s="213" t="s">
        <v>237</v>
      </c>
      <c r="Q30" s="213"/>
      <c r="R30" s="213"/>
      <c r="S30" s="213"/>
      <c r="T30" s="213"/>
      <c r="U30" s="213"/>
      <c r="V30" s="213"/>
      <c r="W30" s="213"/>
      <c r="X30" s="213"/>
      <c r="Y30" s="213"/>
      <c r="Z30" s="213"/>
      <c r="AA30" s="213"/>
      <c r="AB30" s="213"/>
      <c r="AC30" s="213"/>
      <c r="AD30" s="213"/>
      <c r="AE30" s="213"/>
      <c r="AF30" s="213"/>
      <c r="AG30" s="213"/>
      <c r="AH30" s="213"/>
      <c r="AI30" s="213">
        <f t="shared" si="2"/>
        <v>0</v>
      </c>
    </row>
    <row r="31" spans="1:36" ht="16.8" hidden="1" thickTop="1" thickBot="1">
      <c r="A31" s="210">
        <v>11</v>
      </c>
      <c r="B31" s="215" t="s">
        <v>251</v>
      </c>
      <c r="C31" s="216"/>
      <c r="D31" s="216"/>
      <c r="E31" s="213"/>
      <c r="F31" s="213"/>
      <c r="G31" s="213"/>
      <c r="H31" s="213"/>
      <c r="I31" s="213"/>
      <c r="J31" s="213"/>
      <c r="K31" s="213"/>
      <c r="L31" s="213"/>
      <c r="M31" s="213"/>
      <c r="N31" s="213" t="s">
        <v>237</v>
      </c>
      <c r="O31" s="213"/>
      <c r="P31" s="213"/>
      <c r="Q31" s="213"/>
      <c r="R31" s="213"/>
      <c r="S31" s="213"/>
      <c r="T31" s="214"/>
      <c r="U31" s="214" t="s">
        <v>235</v>
      </c>
      <c r="V31" s="214"/>
      <c r="W31" s="214"/>
      <c r="X31" s="214"/>
      <c r="Y31" s="214" t="s">
        <v>232</v>
      </c>
      <c r="Z31" s="214"/>
      <c r="AA31" s="213"/>
      <c r="AB31" s="213"/>
      <c r="AC31" s="213"/>
      <c r="AD31" s="213"/>
      <c r="AE31" s="213"/>
      <c r="AF31" s="213"/>
      <c r="AG31" s="213"/>
      <c r="AH31" s="213"/>
      <c r="AI31" s="213">
        <f t="shared" si="2"/>
        <v>0</v>
      </c>
    </row>
    <row r="32" spans="1:36" ht="16.8" hidden="1" thickTop="1" thickBot="1">
      <c r="A32" s="210">
        <v>12</v>
      </c>
      <c r="B32" s="215" t="s">
        <v>228</v>
      </c>
      <c r="C32" s="216"/>
      <c r="D32" s="216"/>
      <c r="E32" s="213"/>
      <c r="F32" s="213"/>
      <c r="G32" s="213"/>
      <c r="H32" s="213"/>
      <c r="I32" s="213"/>
      <c r="J32" s="213"/>
      <c r="K32" s="213"/>
      <c r="L32" s="213"/>
      <c r="M32" s="213"/>
      <c r="N32" s="213"/>
      <c r="O32" s="213" t="s">
        <v>235</v>
      </c>
      <c r="P32" s="213"/>
      <c r="Q32" s="213"/>
      <c r="R32" s="213"/>
      <c r="S32" s="213"/>
      <c r="T32" s="214"/>
      <c r="U32" s="214" t="s">
        <v>237</v>
      </c>
      <c r="V32" s="214"/>
      <c r="W32" s="214"/>
      <c r="X32" s="214"/>
      <c r="Y32" s="214"/>
      <c r="Z32" s="214" t="s">
        <v>236</v>
      </c>
      <c r="AA32" s="213"/>
      <c r="AB32" s="213"/>
      <c r="AC32" s="213"/>
      <c r="AD32" s="213"/>
      <c r="AE32" s="213"/>
      <c r="AF32" s="213"/>
      <c r="AG32" s="213"/>
      <c r="AH32" s="213"/>
      <c r="AI32" s="213">
        <f t="shared" si="2"/>
        <v>0</v>
      </c>
    </row>
    <row r="33" spans="1:35" ht="16.8" hidden="1" thickTop="1" thickBot="1">
      <c r="A33" s="210">
        <v>13</v>
      </c>
      <c r="B33" s="215" t="s">
        <v>229</v>
      </c>
      <c r="C33" s="216"/>
      <c r="D33" s="216"/>
      <c r="E33" s="213" t="s">
        <v>235</v>
      </c>
      <c r="F33" s="213"/>
      <c r="G33" s="213"/>
      <c r="H33" s="213"/>
      <c r="I33" s="213"/>
      <c r="J33" s="213"/>
      <c r="K33" s="213"/>
      <c r="L33" s="213"/>
      <c r="M33" s="213" t="s">
        <v>236</v>
      </c>
      <c r="N33" s="213"/>
      <c r="O33" s="213"/>
      <c r="P33" s="213"/>
      <c r="Q33" s="213"/>
      <c r="R33" s="213"/>
      <c r="S33" s="213"/>
      <c r="T33" s="214"/>
      <c r="U33" s="214"/>
      <c r="V33" s="214" t="s">
        <v>232</v>
      </c>
      <c r="W33" s="214"/>
      <c r="X33" s="214"/>
      <c r="Y33" s="214"/>
      <c r="Z33" s="214"/>
      <c r="AA33" s="213"/>
      <c r="AB33" s="213"/>
      <c r="AC33" s="213"/>
      <c r="AD33" s="213"/>
      <c r="AE33" s="213"/>
      <c r="AF33" s="213"/>
      <c r="AG33" s="213"/>
      <c r="AH33" s="213"/>
      <c r="AI33" s="213">
        <f t="shared" si="2"/>
        <v>0</v>
      </c>
    </row>
    <row r="34" spans="1:35" ht="16.8" hidden="1" thickTop="1" thickBot="1">
      <c r="A34" s="210">
        <v>14</v>
      </c>
      <c r="B34" s="215" t="s">
        <v>230</v>
      </c>
      <c r="C34" s="216"/>
      <c r="D34" s="216"/>
      <c r="E34" s="213"/>
      <c r="F34" s="213"/>
      <c r="G34" s="213"/>
      <c r="H34" s="213"/>
      <c r="I34" s="213" t="s">
        <v>232</v>
      </c>
      <c r="J34" s="213"/>
      <c r="K34" s="213"/>
      <c r="L34" s="213" t="s">
        <v>235</v>
      </c>
      <c r="M34" s="213"/>
      <c r="N34" s="213"/>
      <c r="O34" s="213"/>
      <c r="P34" s="213"/>
      <c r="Q34" s="213"/>
      <c r="R34" s="213"/>
      <c r="S34" s="213" t="s">
        <v>236</v>
      </c>
      <c r="T34" s="214"/>
      <c r="U34" s="214"/>
      <c r="V34" s="214"/>
      <c r="W34" s="214"/>
      <c r="X34" s="214"/>
      <c r="Y34" s="214"/>
      <c r="Z34" s="214"/>
      <c r="AA34" s="213"/>
      <c r="AB34" s="213"/>
      <c r="AC34" s="213"/>
      <c r="AD34" s="213"/>
      <c r="AE34" s="213"/>
      <c r="AF34" s="213"/>
      <c r="AG34" s="213"/>
      <c r="AH34" s="213"/>
      <c r="AI34" s="213">
        <f t="shared" si="2"/>
        <v>0</v>
      </c>
    </row>
    <row r="35" spans="1:35" ht="16.8" hidden="1" thickTop="1" thickBot="1">
      <c r="A35" s="210">
        <v>15</v>
      </c>
      <c r="B35" s="211" t="s">
        <v>79</v>
      </c>
      <c r="C35" s="216"/>
      <c r="D35" s="216"/>
      <c r="E35" s="213"/>
      <c r="F35" s="213"/>
      <c r="G35" s="213"/>
      <c r="H35" s="213"/>
      <c r="I35" s="213"/>
      <c r="J35" s="213"/>
      <c r="K35" s="213"/>
      <c r="L35" s="213"/>
      <c r="M35" s="213" t="s">
        <v>232</v>
      </c>
      <c r="N35" s="213"/>
      <c r="O35" s="213"/>
      <c r="P35" s="213"/>
      <c r="Q35" s="213"/>
      <c r="R35" s="213"/>
      <c r="S35" s="213"/>
      <c r="T35" s="214" t="s">
        <v>236</v>
      </c>
      <c r="U35" s="214"/>
      <c r="V35" s="214"/>
      <c r="W35" s="214"/>
      <c r="X35" s="214"/>
      <c r="Y35" s="214"/>
      <c r="Z35" s="214"/>
      <c r="AA35" s="213" t="s">
        <v>237</v>
      </c>
      <c r="AB35" s="213"/>
      <c r="AC35" s="213"/>
      <c r="AD35" s="213"/>
      <c r="AE35" s="213"/>
      <c r="AF35" s="213"/>
      <c r="AG35" s="213"/>
      <c r="AH35" s="213"/>
      <c r="AI35" s="213"/>
    </row>
    <row r="36" spans="1:35" ht="16.8" hidden="1" thickTop="1" thickBot="1">
      <c r="A36" s="210">
        <v>16</v>
      </c>
      <c r="B36" s="215" t="s">
        <v>231</v>
      </c>
      <c r="C36" s="216"/>
      <c r="D36" s="216"/>
      <c r="E36" s="213"/>
      <c r="F36" s="213"/>
      <c r="G36" s="213"/>
      <c r="H36" s="213"/>
      <c r="I36" s="213"/>
      <c r="J36" s="213" t="s">
        <v>237</v>
      </c>
      <c r="K36" s="213"/>
      <c r="L36" s="213" t="s">
        <v>237</v>
      </c>
      <c r="M36" s="213"/>
      <c r="N36" s="213"/>
      <c r="O36" s="213"/>
      <c r="P36" s="213"/>
      <c r="Q36" s="213"/>
      <c r="R36" s="213"/>
      <c r="S36" s="213"/>
      <c r="T36" s="214" t="s">
        <v>232</v>
      </c>
      <c r="U36" s="214"/>
      <c r="V36" s="214"/>
      <c r="W36" s="214"/>
      <c r="X36" s="214"/>
      <c r="Y36" s="214"/>
      <c r="Z36" s="214"/>
      <c r="AA36" s="213"/>
      <c r="AB36" s="213"/>
      <c r="AC36" s="213"/>
      <c r="AD36" s="213"/>
      <c r="AE36" s="213"/>
      <c r="AF36" s="213"/>
      <c r="AG36" s="213"/>
      <c r="AH36" s="214"/>
      <c r="AI36" s="213">
        <f t="shared" si="2"/>
        <v>0</v>
      </c>
    </row>
    <row r="37" spans="1:35" ht="15" thickTop="1"/>
  </sheetData>
  <mergeCells count="8">
    <mergeCell ref="A1:A2"/>
    <mergeCell ref="B1:B2"/>
    <mergeCell ref="C1:C2"/>
    <mergeCell ref="D1:D2"/>
    <mergeCell ref="A19:A20"/>
    <mergeCell ref="B19:B20"/>
    <mergeCell ref="C19:C20"/>
    <mergeCell ref="D19:D20"/>
  </mergeCells>
  <conditionalFormatting sqref="E19:AH19">
    <cfRule type="containsText" dxfId="4" priority="1" operator="containsText" text="Mg">
      <formula>NOT(ISERROR(SEARCH("Mg",E19)))</formula>
    </cfRule>
    <cfRule type="containsText" dxfId="3" priority="2" operator="containsText" text="Sb">
      <formula>NOT(ISERROR(SEARCH("Sb",E19)))</formula>
    </cfRule>
    <cfRule type="expression" dxfId="2" priority="3">
      <formula>$E$5=Sb</formula>
    </cfRule>
    <cfRule type="expression" dxfId="1" priority="4">
      <formula>E$5=Sb</formula>
    </cfRule>
    <cfRule type="expression" dxfId="0" priority="5">
      <formula>E$5=Sb</formula>
    </cfRule>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dimension ref="E5:M28"/>
  <sheetViews>
    <sheetView topLeftCell="A13" workbookViewId="0">
      <selection activeCell="M23" sqref="M23"/>
    </sheetView>
  </sheetViews>
  <sheetFormatPr defaultRowHeight="14.4"/>
  <cols>
    <col min="5" max="8" width="5.6640625" style="8" customWidth="1"/>
    <col min="10" max="10" width="36.33203125" customWidth="1"/>
    <col min="12" max="12" width="34.109375" bestFit="1" customWidth="1"/>
    <col min="13" max="13" width="10.33203125" bestFit="1" customWidth="1"/>
  </cols>
  <sheetData>
    <row r="5" spans="5:13" ht="15" thickBot="1"/>
    <row r="6" spans="5:13" ht="15.6" thickTop="1" thickBot="1">
      <c r="E6" s="77" t="s">
        <v>101</v>
      </c>
      <c r="F6" s="77" t="s">
        <v>102</v>
      </c>
      <c r="G6" s="77" t="s">
        <v>101</v>
      </c>
      <c r="H6" s="77" t="s">
        <v>102</v>
      </c>
      <c r="J6" s="85" t="s">
        <v>104</v>
      </c>
      <c r="K6" s="85" t="s">
        <v>105</v>
      </c>
      <c r="L6" s="85" t="s">
        <v>106</v>
      </c>
      <c r="M6" s="85" t="s">
        <v>107</v>
      </c>
    </row>
    <row r="7" spans="5:13" ht="15.6" thickTop="1" thickBot="1">
      <c r="E7" s="76">
        <v>1</v>
      </c>
      <c r="F7" s="76" t="s">
        <v>99</v>
      </c>
      <c r="G7" s="76">
        <v>16</v>
      </c>
      <c r="H7" s="76" t="s">
        <v>99</v>
      </c>
      <c r="J7" s="21" t="s">
        <v>108</v>
      </c>
      <c r="K7" s="21">
        <v>2</v>
      </c>
      <c r="L7" s="21">
        <v>0</v>
      </c>
      <c r="M7" s="21">
        <f>K7-L7</f>
        <v>2</v>
      </c>
    </row>
    <row r="8" spans="5:13" ht="15.6" thickTop="1" thickBot="1">
      <c r="E8" s="76">
        <v>2</v>
      </c>
      <c r="F8" s="76" t="s">
        <v>99</v>
      </c>
      <c r="G8" s="76">
        <v>17</v>
      </c>
      <c r="H8" s="76" t="s">
        <v>99</v>
      </c>
      <c r="J8" s="21" t="s">
        <v>109</v>
      </c>
      <c r="K8" s="21">
        <v>10</v>
      </c>
      <c r="L8" s="21">
        <v>2</v>
      </c>
      <c r="M8" s="21">
        <f>K8-L8</f>
        <v>8</v>
      </c>
    </row>
    <row r="9" spans="5:13" ht="15.6" thickTop="1" thickBot="1">
      <c r="E9" s="76">
        <v>3</v>
      </c>
      <c r="F9" s="76" t="s">
        <v>99</v>
      </c>
      <c r="G9" s="76">
        <v>18</v>
      </c>
      <c r="H9" s="76" t="s">
        <v>103</v>
      </c>
      <c r="J9" s="21" t="s">
        <v>110</v>
      </c>
      <c r="K9" s="21">
        <v>11</v>
      </c>
      <c r="L9" s="21">
        <v>0</v>
      </c>
      <c r="M9" s="21">
        <f>K9-L9</f>
        <v>11</v>
      </c>
    </row>
    <row r="10" spans="5:13" ht="15.6" thickTop="1" thickBot="1">
      <c r="E10" s="76">
        <v>4</v>
      </c>
      <c r="F10" s="76" t="s">
        <v>103</v>
      </c>
      <c r="G10" s="76">
        <v>19</v>
      </c>
      <c r="H10" s="76" t="s">
        <v>103</v>
      </c>
      <c r="J10" s="21" t="s">
        <v>111</v>
      </c>
      <c r="K10" s="21"/>
      <c r="L10" s="21">
        <v>2</v>
      </c>
      <c r="M10" s="21"/>
    </row>
    <row r="11" spans="5:13" ht="15.6" thickTop="1" thickBot="1">
      <c r="E11" s="76">
        <v>5</v>
      </c>
      <c r="F11" s="76" t="s">
        <v>103</v>
      </c>
      <c r="G11" s="76">
        <v>20</v>
      </c>
      <c r="H11" s="76" t="s">
        <v>99</v>
      </c>
      <c r="J11" s="86"/>
      <c r="K11" s="86">
        <f>SUM(K7:K10)</f>
        <v>23</v>
      </c>
      <c r="L11" s="86">
        <f>SUM(L7:L10)</f>
        <v>4</v>
      </c>
      <c r="M11" s="86">
        <f>SUM(M7:M10)</f>
        <v>21</v>
      </c>
    </row>
    <row r="12" spans="5:13" ht="15.6" thickTop="1" thickBot="1">
      <c r="E12" s="76">
        <v>6</v>
      </c>
      <c r="F12" s="76" t="s">
        <v>99</v>
      </c>
      <c r="G12" s="76">
        <v>21</v>
      </c>
      <c r="H12" s="76" t="s">
        <v>99</v>
      </c>
    </row>
    <row r="13" spans="5:13" ht="15.6" thickTop="1" thickBot="1">
      <c r="E13" s="76">
        <v>7</v>
      </c>
      <c r="F13" s="76" t="s">
        <v>99</v>
      </c>
      <c r="G13" s="76">
        <v>22</v>
      </c>
      <c r="H13" s="76" t="s">
        <v>103</v>
      </c>
      <c r="J13" s="87" t="s">
        <v>112</v>
      </c>
      <c r="K13" s="87">
        <v>25</v>
      </c>
      <c r="L13" s="87" t="s">
        <v>113</v>
      </c>
      <c r="M13" s="87"/>
    </row>
    <row r="14" spans="5:13" ht="15.6" thickTop="1" thickBot="1">
      <c r="E14" s="76">
        <v>8</v>
      </c>
      <c r="F14" s="76" t="s">
        <v>103</v>
      </c>
      <c r="G14" s="76">
        <v>23</v>
      </c>
      <c r="H14" s="76" t="s">
        <v>103</v>
      </c>
      <c r="J14" s="87" t="s">
        <v>107</v>
      </c>
      <c r="K14" s="87">
        <v>21</v>
      </c>
      <c r="L14" s="87"/>
      <c r="M14" s="87"/>
    </row>
    <row r="15" spans="5:13" ht="15.6" thickTop="1" thickBot="1">
      <c r="E15" s="76">
        <v>9</v>
      </c>
      <c r="F15" s="76" t="s">
        <v>103</v>
      </c>
      <c r="G15" s="76">
        <v>24</v>
      </c>
      <c r="H15" s="76" t="s">
        <v>103</v>
      </c>
      <c r="J15" s="87" t="s">
        <v>114</v>
      </c>
      <c r="K15" s="87">
        <f>K13-K14</f>
        <v>4</v>
      </c>
      <c r="L15" s="87" t="s">
        <v>115</v>
      </c>
      <c r="M15" s="87"/>
    </row>
    <row r="16" spans="5:13" ht="15.6" thickTop="1" thickBot="1">
      <c r="E16" s="76">
        <v>10</v>
      </c>
      <c r="F16" s="76" t="s">
        <v>103</v>
      </c>
      <c r="G16" s="76">
        <v>25</v>
      </c>
      <c r="H16" s="76" t="s">
        <v>99</v>
      </c>
      <c r="J16" s="87" t="s">
        <v>114</v>
      </c>
      <c r="K16" s="87">
        <v>11</v>
      </c>
      <c r="L16" s="87" t="s">
        <v>116</v>
      </c>
      <c r="M16" s="87"/>
    </row>
    <row r="17" spans="5:13" ht="15.6" thickTop="1" thickBot="1">
      <c r="E17" s="76">
        <v>11</v>
      </c>
      <c r="F17" s="76" t="s">
        <v>99</v>
      </c>
      <c r="G17" s="76">
        <v>26</v>
      </c>
      <c r="H17" s="76" t="s">
        <v>99</v>
      </c>
    </row>
    <row r="18" spans="5:13" ht="15.6" thickTop="1" thickBot="1">
      <c r="E18" s="76">
        <v>12</v>
      </c>
      <c r="F18" s="76" t="s">
        <v>99</v>
      </c>
      <c r="G18" s="76">
        <v>27</v>
      </c>
      <c r="H18" s="76" t="s">
        <v>103</v>
      </c>
      <c r="J18" s="88" t="s">
        <v>8</v>
      </c>
      <c r="K18" s="89">
        <v>8</v>
      </c>
      <c r="L18" s="12">
        <v>14</v>
      </c>
      <c r="M18" s="12">
        <v>48</v>
      </c>
    </row>
    <row r="19" spans="5:13" ht="15.6" thickTop="1" thickBot="1">
      <c r="E19" s="76">
        <v>13</v>
      </c>
      <c r="F19" s="76" t="s">
        <v>99</v>
      </c>
      <c r="G19" s="76">
        <v>28</v>
      </c>
      <c r="H19" s="76" t="s">
        <v>103</v>
      </c>
      <c r="K19" s="89">
        <v>7</v>
      </c>
      <c r="L19" s="12">
        <v>23</v>
      </c>
      <c r="M19" s="12">
        <v>16</v>
      </c>
    </row>
    <row r="20" spans="5:13" ht="15.6" thickTop="1" thickBot="1">
      <c r="E20" s="76">
        <v>14</v>
      </c>
      <c r="F20" s="76" t="s">
        <v>103</v>
      </c>
      <c r="G20" s="76">
        <v>29</v>
      </c>
      <c r="H20" s="76" t="s">
        <v>103</v>
      </c>
      <c r="K20" s="89">
        <v>4</v>
      </c>
      <c r="L20" s="12">
        <v>4</v>
      </c>
      <c r="M20" s="12">
        <v>8</v>
      </c>
    </row>
    <row r="21" spans="5:13" ht="15.6" thickTop="1" thickBot="1">
      <c r="E21" s="76">
        <v>15</v>
      </c>
      <c r="F21" s="76" t="s">
        <v>103</v>
      </c>
      <c r="G21" s="76">
        <v>30</v>
      </c>
      <c r="H21" s="76" t="s">
        <v>99</v>
      </c>
      <c r="K21" s="89">
        <v>8</v>
      </c>
      <c r="L21" s="12">
        <v>8</v>
      </c>
      <c r="M21" s="12">
        <v>30</v>
      </c>
    </row>
    <row r="22" spans="5:13" ht="15.6" thickTop="1" thickBot="1">
      <c r="E22" s="76"/>
      <c r="F22" s="76"/>
      <c r="G22" s="76">
        <v>31</v>
      </c>
      <c r="H22" s="76" t="s">
        <v>99</v>
      </c>
      <c r="K22" s="89">
        <v>18</v>
      </c>
      <c r="L22" s="12">
        <v>30</v>
      </c>
      <c r="M22" s="12">
        <v>22</v>
      </c>
    </row>
    <row r="23" spans="5:13" ht="15" thickTop="1">
      <c r="E23" s="75" t="s">
        <v>103</v>
      </c>
      <c r="F23" s="8">
        <f>COUNTIF(F7:F21,$E$23)</f>
        <v>7</v>
      </c>
      <c r="H23" s="8">
        <f>COUNTIF(H7:H22,$E$23)</f>
        <v>8</v>
      </c>
      <c r="K23" s="12">
        <f>SUM(K18:K22)</f>
        <v>45</v>
      </c>
      <c r="L23" s="12">
        <f>SUM(L18:L22)</f>
        <v>79</v>
      </c>
      <c r="M23" s="12">
        <f>SUM(M18:M22)</f>
        <v>124</v>
      </c>
    </row>
    <row r="24" spans="5:13">
      <c r="E24" s="75" t="s">
        <v>99</v>
      </c>
      <c r="F24" s="8">
        <f>COUNTIF(F7:F21,$E$24)</f>
        <v>8</v>
      </c>
      <c r="H24" s="8">
        <f>COUNTIF(H7:H22,$E$24)</f>
        <v>8</v>
      </c>
      <c r="K24" s="89">
        <v>46</v>
      </c>
      <c r="L24" s="12">
        <v>59</v>
      </c>
      <c r="M24" s="12"/>
    </row>
    <row r="25" spans="5:13">
      <c r="K25" s="89">
        <v>10</v>
      </c>
      <c r="L25" s="12">
        <v>10</v>
      </c>
      <c r="M25" s="12"/>
    </row>
    <row r="26" spans="5:13">
      <c r="K26" s="89">
        <v>5</v>
      </c>
      <c r="L26" s="12">
        <v>7</v>
      </c>
      <c r="M26" s="12"/>
    </row>
    <row r="27" spans="5:13">
      <c r="J27" s="88" t="s">
        <v>117</v>
      </c>
      <c r="K27" s="89">
        <f>SUM(K24:K26)</f>
        <v>61</v>
      </c>
      <c r="L27" s="12">
        <f>SUM(L24:L26)</f>
        <v>76</v>
      </c>
      <c r="M27" s="12"/>
    </row>
    <row r="28" spans="5:13">
      <c r="L28" s="12">
        <v>82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ROOSTER FULL AGENT</vt:lpstr>
      <vt:lpstr>Roster Tier2</vt:lpstr>
      <vt:lpstr>Agent Sosmed</vt:lpstr>
      <vt:lpstr>Tik-Tiok</vt:lpstr>
      <vt:lpstr>EMAIL</vt:lpstr>
      <vt:lpstr>LIVE CHAT</vt:lpstr>
      <vt:lpstr>Data Agnet Call</vt:lpstr>
      <vt:lpstr>Agent WA</vt:lpstr>
      <vt:lpstr>TL</vt:lpstr>
      <vt:lpstr>Sheet2</vt:lpstr>
      <vt:lpstr>Jadwal QC dan TL</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LEENOVO</dc:creator>
  <cp:lastModifiedBy>Al Hadi</cp:lastModifiedBy>
  <cp:lastPrinted>2025-06-02T02:16:33Z</cp:lastPrinted>
  <dcterms:created xsi:type="dcterms:W3CDTF">2022-03-07T08:49:00Z</dcterms:created>
  <dcterms:modified xsi:type="dcterms:W3CDTF">2025-06-21T05:15:33Z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438670470B5F423BA90C724FCFF572D9</vt:lpwstr>
  </property>
  <property fmtid="{D5CDD505-2E9C-101B-9397-08002B2CF9AE}" pid="3" name="KSOProductBuildVer">
    <vt:lpwstr>1033-11.2.0.11440</vt:lpwstr>
  </property>
</Properties>
</file>